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0" yWindow="0" windowWidth="19200" windowHeight="11610" firstSheet="1" activeTab="4"/>
  </bookViews>
  <sheets>
    <sheet name="成分分析【①分析条件】" sheetId="54" r:id="rId1"/>
    <sheet name="成分分析【②分析結果】春" sheetId="33" r:id="rId2"/>
    <sheet name="成分分析【②分析結果】夏" sheetId="47" r:id="rId3"/>
    <sheet name="成分分析【②分析結果】秋" sheetId="48" r:id="rId4"/>
    <sheet name="成分分析【②分析結果】冬" sheetId="49" r:id="rId5"/>
    <sheet name="4段FP入力・計算表" sheetId="51" r:id="rId6"/>
    <sheet name="4段FP入力・計算表(記入例)" sheetId="52" r:id="rId7"/>
    <sheet name="自動測定機" sheetId="53" r:id="rId8"/>
  </sheets>
  <definedNames>
    <definedName name="_xlnm._FilterDatabase" localSheetId="7" hidden="1">自動測定機!$U$8:$U$9</definedName>
    <definedName name="_xlnm.Print_Area" localSheetId="5">'4段FP入力・計算表'!$A$1:$BV$38</definedName>
    <definedName name="_xlnm.Print_Area" localSheetId="7">自動測定機!$A$1:$T$1446</definedName>
    <definedName name="_xlnm.Print_Area" localSheetId="0">成分分析【①分析条件】!$A$1:$K$97</definedName>
    <definedName name="_xlnm.Print_Area" localSheetId="2">成分分析【②分析結果】夏!$A$1:$BX$30</definedName>
    <definedName name="_xlnm.Print_Area" localSheetId="3">成分分析【②分析結果】秋!$A$1:$BX$30</definedName>
    <definedName name="_xlnm.Print_Area" localSheetId="1">成分分析【②分析結果】春!$A$1:$BX$30</definedName>
    <definedName name="_xlnm.Print_Area" localSheetId="4">成分分析【②分析結果】冬!$A$1:$BX$30</definedName>
  </definedNames>
  <calcPr calcId="145621"/>
</workbook>
</file>

<file path=xl/calcChain.xml><?xml version="1.0" encoding="utf-8"?>
<calcChain xmlns="http://schemas.openxmlformats.org/spreadsheetml/2006/main">
  <c r="BM39" i="52" l="1"/>
  <c r="BL39" i="52"/>
  <c r="BK39" i="52"/>
  <c r="BJ39" i="52"/>
  <c r="BI39" i="52"/>
  <c r="BH39" i="52"/>
  <c r="BG39" i="52"/>
  <c r="BF39" i="52"/>
  <c r="BM38" i="52"/>
  <c r="BL38" i="52"/>
  <c r="BK38" i="52"/>
  <c r="BJ38" i="52"/>
  <c r="BO38" i="52" s="1"/>
  <c r="BI38" i="52"/>
  <c r="BH38" i="52"/>
  <c r="BG38" i="52"/>
  <c r="BF38" i="52"/>
  <c r="BN38" i="52" s="1"/>
  <c r="BP38" i="52" s="1"/>
  <c r="BR38" i="52" s="1"/>
  <c r="BB38" i="52"/>
  <c r="BA38" i="52"/>
  <c r="AX38" i="52"/>
  <c r="AW38" i="52"/>
  <c r="AT38" i="52"/>
  <c r="AS38" i="52"/>
  <c r="AR38" i="52"/>
  <c r="AQ38" i="52"/>
  <c r="AP38" i="52"/>
  <c r="AO38" i="52"/>
  <c r="AN38" i="52"/>
  <c r="H38" i="52"/>
  <c r="BD38" i="52" s="1"/>
  <c r="BM37" i="52"/>
  <c r="BL37" i="52"/>
  <c r="BK37" i="52"/>
  <c r="BJ37" i="52"/>
  <c r="BO37" i="52" s="1"/>
  <c r="BI37" i="52"/>
  <c r="BH37" i="52"/>
  <c r="BG37" i="52"/>
  <c r="BF37" i="52"/>
  <c r="BN37" i="52" s="1"/>
  <c r="BP37" i="52" s="1"/>
  <c r="BR37" i="52" s="1"/>
  <c r="BB37" i="52"/>
  <c r="BA37" i="52"/>
  <c r="AX37" i="52"/>
  <c r="AW37" i="52"/>
  <c r="AT37" i="52"/>
  <c r="AS37" i="52"/>
  <c r="AR37" i="52"/>
  <c r="AQ37" i="52"/>
  <c r="AP37" i="52"/>
  <c r="AO37" i="52"/>
  <c r="AN37" i="52"/>
  <c r="H37" i="52"/>
  <c r="BD37" i="52" s="1"/>
  <c r="BM36" i="52"/>
  <c r="BL36" i="52"/>
  <c r="BK36" i="52"/>
  <c r="BJ36" i="52"/>
  <c r="BO36" i="52" s="1"/>
  <c r="BI36" i="52"/>
  <c r="BH36" i="52"/>
  <c r="BG36" i="52"/>
  <c r="BF36" i="52"/>
  <c r="BN36" i="52" s="1"/>
  <c r="BP36" i="52" s="1"/>
  <c r="BR36" i="52" s="1"/>
  <c r="BB36" i="52"/>
  <c r="BA36" i="52"/>
  <c r="AX36" i="52"/>
  <c r="AW36" i="52"/>
  <c r="AT36" i="52"/>
  <c r="AS36" i="52"/>
  <c r="AR36" i="52"/>
  <c r="AQ36" i="52"/>
  <c r="AP36" i="52"/>
  <c r="AO36" i="52"/>
  <c r="AN36" i="52"/>
  <c r="H36" i="52"/>
  <c r="BD36" i="52" s="1"/>
  <c r="BM35" i="52"/>
  <c r="BL35" i="52"/>
  <c r="BK35" i="52"/>
  <c r="BJ35" i="52"/>
  <c r="BO35" i="52" s="1"/>
  <c r="BI35" i="52"/>
  <c r="BH35" i="52"/>
  <c r="BG35" i="52"/>
  <c r="BF35" i="52"/>
  <c r="BN35" i="52" s="1"/>
  <c r="BP35" i="52" s="1"/>
  <c r="BR35" i="52" s="1"/>
  <c r="BB35" i="52"/>
  <c r="BA35" i="52"/>
  <c r="AX35" i="52"/>
  <c r="AW35" i="52"/>
  <c r="AT35" i="52"/>
  <c r="AS35" i="52"/>
  <c r="AR35" i="52"/>
  <c r="AQ35" i="52"/>
  <c r="AP35" i="52"/>
  <c r="AO35" i="52"/>
  <c r="AN35" i="52"/>
  <c r="H35" i="52"/>
  <c r="BD35" i="52" s="1"/>
  <c r="BM34" i="52"/>
  <c r="BL34" i="52"/>
  <c r="BK34" i="52"/>
  <c r="BJ34" i="52"/>
  <c r="BO34" i="52" s="1"/>
  <c r="BI34" i="52"/>
  <c r="BH34" i="52"/>
  <c r="BG34" i="52"/>
  <c r="BF34" i="52"/>
  <c r="BN34" i="52" s="1"/>
  <c r="BP34" i="52" s="1"/>
  <c r="BR34" i="52" s="1"/>
  <c r="BB34" i="52"/>
  <c r="BA34" i="52"/>
  <c r="AX34" i="52"/>
  <c r="AW34" i="52"/>
  <c r="AT34" i="52"/>
  <c r="AS34" i="52"/>
  <c r="AR34" i="52"/>
  <c r="AQ34" i="52"/>
  <c r="AP34" i="52"/>
  <c r="AO34" i="52"/>
  <c r="AN34" i="52"/>
  <c r="H34" i="52"/>
  <c r="BD34" i="52" s="1"/>
  <c r="BM33" i="52"/>
  <c r="BL33" i="52"/>
  <c r="BK33" i="52"/>
  <c r="BJ33" i="52"/>
  <c r="BO33" i="52" s="1"/>
  <c r="BI33" i="52"/>
  <c r="BH33" i="52"/>
  <c r="BG33" i="52"/>
  <c r="BF33" i="52"/>
  <c r="BN33" i="52" s="1"/>
  <c r="BP33" i="52" s="1"/>
  <c r="BR33" i="52" s="1"/>
  <c r="BB33" i="52"/>
  <c r="BA33" i="52"/>
  <c r="AX33" i="52"/>
  <c r="AW33" i="52"/>
  <c r="AT33" i="52"/>
  <c r="AS33" i="52"/>
  <c r="AR33" i="52"/>
  <c r="AQ33" i="52"/>
  <c r="AP33" i="52"/>
  <c r="AO33" i="52"/>
  <c r="AN33" i="52"/>
  <c r="H33" i="52"/>
  <c r="BD33" i="52" s="1"/>
  <c r="BM32" i="52"/>
  <c r="BL32" i="52"/>
  <c r="BK32" i="52"/>
  <c r="BJ32" i="52"/>
  <c r="BO32" i="52" s="1"/>
  <c r="BI32" i="52"/>
  <c r="BH32" i="52"/>
  <c r="BG32" i="52"/>
  <c r="BF32" i="52"/>
  <c r="BN32" i="52" s="1"/>
  <c r="BP32" i="52" s="1"/>
  <c r="BR32" i="52" s="1"/>
  <c r="BB32" i="52"/>
  <c r="BA32" i="52"/>
  <c r="AX32" i="52"/>
  <c r="AW32" i="52"/>
  <c r="AT32" i="52"/>
  <c r="AS32" i="52"/>
  <c r="AR32" i="52"/>
  <c r="AQ32" i="52"/>
  <c r="AP32" i="52"/>
  <c r="AO32" i="52"/>
  <c r="AN32" i="52"/>
  <c r="H32" i="52"/>
  <c r="BD32" i="52" s="1"/>
  <c r="BM31" i="52"/>
  <c r="BL31" i="52"/>
  <c r="BK31" i="52"/>
  <c r="BJ31" i="52"/>
  <c r="BO31" i="52" s="1"/>
  <c r="BI31" i="52"/>
  <c r="BH31" i="52"/>
  <c r="BG31" i="52"/>
  <c r="BF31" i="52"/>
  <c r="BN31" i="52" s="1"/>
  <c r="BP31" i="52" s="1"/>
  <c r="BR31" i="52" s="1"/>
  <c r="BB31" i="52"/>
  <c r="BA31" i="52"/>
  <c r="AX31" i="52"/>
  <c r="AW31" i="52"/>
  <c r="AT31" i="52"/>
  <c r="AS31" i="52"/>
  <c r="AR31" i="52"/>
  <c r="AQ31" i="52"/>
  <c r="AP31" i="52"/>
  <c r="AO31" i="52"/>
  <c r="AN31" i="52"/>
  <c r="H31" i="52"/>
  <c r="BD31" i="52" s="1"/>
  <c r="BM30" i="52"/>
  <c r="BL30" i="52"/>
  <c r="BK30" i="52"/>
  <c r="BJ30" i="52"/>
  <c r="BO30" i="52" s="1"/>
  <c r="BI30" i="52"/>
  <c r="BH30" i="52"/>
  <c r="BG30" i="52"/>
  <c r="BF30" i="52"/>
  <c r="BN30" i="52" s="1"/>
  <c r="BP30" i="52" s="1"/>
  <c r="BR30" i="52" s="1"/>
  <c r="BB30" i="52"/>
  <c r="BA30" i="52"/>
  <c r="AX30" i="52"/>
  <c r="AW30" i="52"/>
  <c r="AT30" i="52"/>
  <c r="AS30" i="52"/>
  <c r="AR30" i="52"/>
  <c r="AQ30" i="52"/>
  <c r="AP30" i="52"/>
  <c r="AO30" i="52"/>
  <c r="AN30" i="52"/>
  <c r="H30" i="52"/>
  <c r="BD30" i="52" s="1"/>
  <c r="BM29" i="52"/>
  <c r="BL29" i="52"/>
  <c r="BK29" i="52"/>
  <c r="BJ29" i="52"/>
  <c r="BO29" i="52" s="1"/>
  <c r="BI29" i="52"/>
  <c r="BH29" i="52"/>
  <c r="BG29" i="52"/>
  <c r="BF29" i="52"/>
  <c r="BN29" i="52" s="1"/>
  <c r="BP29" i="52" s="1"/>
  <c r="BR29" i="52" s="1"/>
  <c r="BB29" i="52"/>
  <c r="BA29" i="52"/>
  <c r="AX29" i="52"/>
  <c r="AW29" i="52"/>
  <c r="AT29" i="52"/>
  <c r="AS29" i="52"/>
  <c r="AR29" i="52"/>
  <c r="AQ29" i="52"/>
  <c r="AP29" i="52"/>
  <c r="AO29" i="52"/>
  <c r="AN29" i="52"/>
  <c r="H29" i="52"/>
  <c r="BD29" i="52" s="1"/>
  <c r="BM28" i="52"/>
  <c r="BL28" i="52"/>
  <c r="BK28" i="52"/>
  <c r="BJ28" i="52"/>
  <c r="BO28" i="52" s="1"/>
  <c r="BI28" i="52"/>
  <c r="BH28" i="52"/>
  <c r="BG28" i="52"/>
  <c r="BF28" i="52"/>
  <c r="BN28" i="52" s="1"/>
  <c r="BP28" i="52" s="1"/>
  <c r="BR28" i="52" s="1"/>
  <c r="BB28" i="52"/>
  <c r="BA28" i="52"/>
  <c r="AX28" i="52"/>
  <c r="AW28" i="52"/>
  <c r="AT28" i="52"/>
  <c r="AS28" i="52"/>
  <c r="AR28" i="52"/>
  <c r="AQ28" i="52"/>
  <c r="AP28" i="52"/>
  <c r="AO28" i="52"/>
  <c r="AN28" i="52"/>
  <c r="H28" i="52"/>
  <c r="BD28" i="52" s="1"/>
  <c r="BM27" i="52"/>
  <c r="BL27" i="52"/>
  <c r="BK27" i="52"/>
  <c r="BJ27" i="52"/>
  <c r="BO27" i="52" s="1"/>
  <c r="BI27" i="52"/>
  <c r="BH27" i="52"/>
  <c r="BG27" i="52"/>
  <c r="BF27" i="52"/>
  <c r="BN27" i="52" s="1"/>
  <c r="BP27" i="52" s="1"/>
  <c r="BR27" i="52" s="1"/>
  <c r="BB27" i="52"/>
  <c r="BA27" i="52"/>
  <c r="AX27" i="52"/>
  <c r="AW27" i="52"/>
  <c r="AT27" i="52"/>
  <c r="AS27" i="52"/>
  <c r="AR27" i="52"/>
  <c r="AQ27" i="52"/>
  <c r="AP27" i="52"/>
  <c r="AO27" i="52"/>
  <c r="AN27" i="52"/>
  <c r="H27" i="52"/>
  <c r="BD27" i="52" s="1"/>
  <c r="BM26" i="52"/>
  <c r="BL26" i="52"/>
  <c r="BK26" i="52"/>
  <c r="BJ26" i="52"/>
  <c r="BO26" i="52" s="1"/>
  <c r="BI26" i="52"/>
  <c r="BH26" i="52"/>
  <c r="BG26" i="52"/>
  <c r="BF26" i="52"/>
  <c r="BN26" i="52" s="1"/>
  <c r="BP26" i="52" s="1"/>
  <c r="BR26" i="52" s="1"/>
  <c r="BB26" i="52"/>
  <c r="BA26" i="52"/>
  <c r="AX26" i="52"/>
  <c r="AW26" i="52"/>
  <c r="AT26" i="52"/>
  <c r="AS26" i="52"/>
  <c r="AR26" i="52"/>
  <c r="AQ26" i="52"/>
  <c r="AP26" i="52"/>
  <c r="AO26" i="52"/>
  <c r="AN26" i="52"/>
  <c r="H26" i="52"/>
  <c r="BD26" i="52" s="1"/>
  <c r="BM25" i="52"/>
  <c r="BL25" i="52"/>
  <c r="BK25" i="52"/>
  <c r="BJ25" i="52"/>
  <c r="BO25" i="52" s="1"/>
  <c r="BI25" i="52"/>
  <c r="BH25" i="52"/>
  <c r="BG25" i="52"/>
  <c r="BF25" i="52"/>
  <c r="BN25" i="52" s="1"/>
  <c r="BP25" i="52" s="1"/>
  <c r="BR25" i="52" s="1"/>
  <c r="BB25" i="52"/>
  <c r="BA25" i="52"/>
  <c r="AX25" i="52"/>
  <c r="AW25" i="52"/>
  <c r="AT25" i="52"/>
  <c r="AS25" i="52"/>
  <c r="AR25" i="52"/>
  <c r="AQ25" i="52"/>
  <c r="AP25" i="52"/>
  <c r="AO25" i="52"/>
  <c r="AN25" i="52"/>
  <c r="H25" i="52"/>
  <c r="BD25" i="52" s="1"/>
  <c r="BM24" i="52"/>
  <c r="BL24" i="52"/>
  <c r="BK24" i="52"/>
  <c r="BJ24" i="52"/>
  <c r="BO24" i="52" s="1"/>
  <c r="BI24" i="52"/>
  <c r="BH24" i="52"/>
  <c r="BG24" i="52"/>
  <c r="BF24" i="52"/>
  <c r="BN24" i="52" s="1"/>
  <c r="BP24" i="52" s="1"/>
  <c r="BR24" i="52" s="1"/>
  <c r="BB24" i="52"/>
  <c r="BA24" i="52"/>
  <c r="AX24" i="52"/>
  <c r="AW24" i="52"/>
  <c r="AT24" i="52"/>
  <c r="AS24" i="52"/>
  <c r="AR24" i="52"/>
  <c r="AQ24" i="52"/>
  <c r="AP24" i="52"/>
  <c r="AO24" i="52"/>
  <c r="AN24" i="52"/>
  <c r="H24" i="52"/>
  <c r="BD24" i="52" s="1"/>
  <c r="BM23" i="52"/>
  <c r="BL23" i="52"/>
  <c r="BK23" i="52"/>
  <c r="BJ23" i="52"/>
  <c r="BO23" i="52" s="1"/>
  <c r="BI23" i="52"/>
  <c r="BH23" i="52"/>
  <c r="BG23" i="52"/>
  <c r="BF23" i="52"/>
  <c r="BN23" i="52" s="1"/>
  <c r="BP23" i="52" s="1"/>
  <c r="BR23" i="52" s="1"/>
  <c r="BB23" i="52"/>
  <c r="BA23" i="52"/>
  <c r="AX23" i="52"/>
  <c r="AW23" i="52"/>
  <c r="AT23" i="52"/>
  <c r="AS23" i="52"/>
  <c r="AR23" i="52"/>
  <c r="AQ23" i="52"/>
  <c r="AP23" i="52"/>
  <c r="AO23" i="52"/>
  <c r="AN23" i="52"/>
  <c r="H23" i="52"/>
  <c r="BD23" i="52" s="1"/>
  <c r="BM22" i="52"/>
  <c r="BL22" i="52"/>
  <c r="BK22" i="52"/>
  <c r="BJ22" i="52"/>
  <c r="BO22" i="52" s="1"/>
  <c r="BI22" i="52"/>
  <c r="BH22" i="52"/>
  <c r="BG22" i="52"/>
  <c r="BF22" i="52"/>
  <c r="BN22" i="52" s="1"/>
  <c r="BP22" i="52" s="1"/>
  <c r="BR22" i="52" s="1"/>
  <c r="BB22" i="52"/>
  <c r="BA22" i="52"/>
  <c r="AX22" i="52"/>
  <c r="AW22" i="52"/>
  <c r="AT22" i="52"/>
  <c r="AS22" i="52"/>
  <c r="AR22" i="52"/>
  <c r="AQ22" i="52"/>
  <c r="AP22" i="52"/>
  <c r="AO22" i="52"/>
  <c r="AN22" i="52"/>
  <c r="H22" i="52"/>
  <c r="BD22" i="52" s="1"/>
  <c r="BM21" i="52"/>
  <c r="BL21" i="52"/>
  <c r="BK21" i="52"/>
  <c r="BJ21" i="52"/>
  <c r="BO21" i="52" s="1"/>
  <c r="BI21" i="52"/>
  <c r="BH21" i="52"/>
  <c r="BG21" i="52"/>
  <c r="BF21" i="52"/>
  <c r="BN21" i="52" s="1"/>
  <c r="BP21" i="52" s="1"/>
  <c r="BR21" i="52" s="1"/>
  <c r="BB21" i="52"/>
  <c r="BA21" i="52"/>
  <c r="AX21" i="52"/>
  <c r="AW21" i="52"/>
  <c r="AT21" i="52"/>
  <c r="AS21" i="52"/>
  <c r="AR21" i="52"/>
  <c r="AQ21" i="52"/>
  <c r="AP21" i="52"/>
  <c r="AO21" i="52"/>
  <c r="AN21" i="52"/>
  <c r="H21" i="52"/>
  <c r="BD21" i="52" s="1"/>
  <c r="BM20" i="52"/>
  <c r="BL20" i="52"/>
  <c r="BK20" i="52"/>
  <c r="BJ20" i="52"/>
  <c r="BO20" i="52" s="1"/>
  <c r="BI20" i="52"/>
  <c r="BH20" i="52"/>
  <c r="BG20" i="52"/>
  <c r="BF20" i="52"/>
  <c r="BN20" i="52" s="1"/>
  <c r="BP20" i="52" s="1"/>
  <c r="BR20" i="52" s="1"/>
  <c r="BB20" i="52"/>
  <c r="BA20" i="52"/>
  <c r="AX20" i="52"/>
  <c r="AW20" i="52"/>
  <c r="AT20" i="52"/>
  <c r="AS20" i="52"/>
  <c r="AR20" i="52"/>
  <c r="AQ20" i="52"/>
  <c r="AP20" i="52"/>
  <c r="AO20" i="52"/>
  <c r="AN20" i="52"/>
  <c r="H20" i="52"/>
  <c r="BD20" i="52" s="1"/>
  <c r="BM19" i="52"/>
  <c r="BL19" i="52"/>
  <c r="BK19" i="52"/>
  <c r="BJ19" i="52"/>
  <c r="BO19" i="52" s="1"/>
  <c r="BI19" i="52"/>
  <c r="BH19" i="52"/>
  <c r="BG19" i="52"/>
  <c r="BF19" i="52"/>
  <c r="BN19" i="52" s="1"/>
  <c r="BP19" i="52" s="1"/>
  <c r="BR19" i="52" s="1"/>
  <c r="BB19" i="52"/>
  <c r="BA19" i="52"/>
  <c r="AX19" i="52"/>
  <c r="AW19" i="52"/>
  <c r="AT19" i="52"/>
  <c r="AS19" i="52"/>
  <c r="AR19" i="52"/>
  <c r="AQ19" i="52"/>
  <c r="AP19" i="52"/>
  <c r="AO19" i="52"/>
  <c r="AN19" i="52"/>
  <c r="H19" i="52"/>
  <c r="BD19" i="52" s="1"/>
  <c r="BM18" i="52"/>
  <c r="BL18" i="52"/>
  <c r="BK18" i="52"/>
  <c r="BJ18" i="52"/>
  <c r="BO18" i="52" s="1"/>
  <c r="BI18" i="52"/>
  <c r="BH18" i="52"/>
  <c r="BG18" i="52"/>
  <c r="BF18" i="52"/>
  <c r="BN18" i="52" s="1"/>
  <c r="BP18" i="52" s="1"/>
  <c r="BR18" i="52" s="1"/>
  <c r="BC18" i="52"/>
  <c r="BB18" i="52"/>
  <c r="AX18" i="52"/>
  <c r="AW18" i="52"/>
  <c r="AT18" i="52"/>
  <c r="AS18" i="52"/>
  <c r="AR18" i="52"/>
  <c r="AQ18" i="52"/>
  <c r="AP18" i="52"/>
  <c r="AO18" i="52"/>
  <c r="AN18" i="52"/>
  <c r="H18" i="52"/>
  <c r="BM17" i="52"/>
  <c r="BL17" i="52"/>
  <c r="BK17" i="52"/>
  <c r="BJ17" i="52"/>
  <c r="BO17" i="52" s="1"/>
  <c r="BI17" i="52"/>
  <c r="BH17" i="52"/>
  <c r="BG17" i="52"/>
  <c r="BF17" i="52"/>
  <c r="BN17" i="52" s="1"/>
  <c r="BP17" i="52" s="1"/>
  <c r="BR17" i="52" s="1"/>
  <c r="BB17" i="52"/>
  <c r="BA17" i="52"/>
  <c r="AX17" i="52"/>
  <c r="AW17" i="52"/>
  <c r="AT17" i="52"/>
  <c r="AS17" i="52"/>
  <c r="AR17" i="52"/>
  <c r="AQ17" i="52"/>
  <c r="AP17" i="52"/>
  <c r="AO17" i="52"/>
  <c r="AN17" i="52"/>
  <c r="H17" i="52"/>
  <c r="BD17" i="52" s="1"/>
  <c r="BM16" i="52"/>
  <c r="BL16" i="52"/>
  <c r="BK16" i="52"/>
  <c r="BJ16" i="52"/>
  <c r="BO16" i="52" s="1"/>
  <c r="BI16" i="52"/>
  <c r="BH16" i="52"/>
  <c r="BG16" i="52"/>
  <c r="BF16" i="52"/>
  <c r="BN16" i="52" s="1"/>
  <c r="BP16" i="52" s="1"/>
  <c r="BR16" i="52" s="1"/>
  <c r="BB16" i="52"/>
  <c r="BA16" i="52"/>
  <c r="AX16" i="52"/>
  <c r="AW16" i="52"/>
  <c r="AT16" i="52"/>
  <c r="AS16" i="52"/>
  <c r="AR16" i="52"/>
  <c r="AQ16" i="52"/>
  <c r="AP16" i="52"/>
  <c r="AO16" i="52"/>
  <c r="AN16" i="52"/>
  <c r="H16" i="52"/>
  <c r="BD16" i="52" s="1"/>
  <c r="BM15" i="52"/>
  <c r="BL15" i="52"/>
  <c r="BK15" i="52"/>
  <c r="BJ15" i="52"/>
  <c r="BO15" i="52" s="1"/>
  <c r="BI15" i="52"/>
  <c r="BH15" i="52"/>
  <c r="BG15" i="52"/>
  <c r="BF15" i="52"/>
  <c r="BN15" i="52" s="1"/>
  <c r="BP15" i="52" s="1"/>
  <c r="BR15" i="52" s="1"/>
  <c r="BB15" i="52"/>
  <c r="BA15" i="52"/>
  <c r="AX15" i="52"/>
  <c r="AW15" i="52"/>
  <c r="AT15" i="52"/>
  <c r="AS15" i="52"/>
  <c r="AR15" i="52"/>
  <c r="AQ15" i="52"/>
  <c r="AP15" i="52"/>
  <c r="AO15" i="52"/>
  <c r="AN15" i="52"/>
  <c r="H15" i="52"/>
  <c r="BD15" i="52" s="1"/>
  <c r="BM14" i="52"/>
  <c r="BL14" i="52"/>
  <c r="BK14" i="52"/>
  <c r="BJ14" i="52"/>
  <c r="BO14" i="52" s="1"/>
  <c r="BI14" i="52"/>
  <c r="BH14" i="52"/>
  <c r="BG14" i="52"/>
  <c r="BF14" i="52"/>
  <c r="BN14" i="52" s="1"/>
  <c r="BP14" i="52" s="1"/>
  <c r="BR14" i="52" s="1"/>
  <c r="BB14" i="52"/>
  <c r="BA14" i="52"/>
  <c r="AX14" i="52"/>
  <c r="AW14" i="52"/>
  <c r="AT14" i="52"/>
  <c r="AS14" i="52"/>
  <c r="AR14" i="52"/>
  <c r="AQ14" i="52"/>
  <c r="AP14" i="52"/>
  <c r="AO14" i="52"/>
  <c r="AN14" i="52"/>
  <c r="H14" i="52"/>
  <c r="BD14" i="52" s="1"/>
  <c r="BM13" i="52"/>
  <c r="BL13" i="52"/>
  <c r="BK13" i="52"/>
  <c r="BJ13" i="52"/>
  <c r="BO13" i="52" s="1"/>
  <c r="BI13" i="52"/>
  <c r="BH13" i="52"/>
  <c r="BG13" i="52"/>
  <c r="BF13" i="52"/>
  <c r="BN13" i="52" s="1"/>
  <c r="BP13" i="52" s="1"/>
  <c r="BR13" i="52" s="1"/>
  <c r="BB13" i="52"/>
  <c r="BA13" i="52"/>
  <c r="AX13" i="52"/>
  <c r="AW13" i="52"/>
  <c r="AT13" i="52"/>
  <c r="AS13" i="52"/>
  <c r="AR13" i="52"/>
  <c r="AQ13" i="52"/>
  <c r="AP13" i="52"/>
  <c r="AO13" i="52"/>
  <c r="AN13" i="52"/>
  <c r="H13" i="52"/>
  <c r="BD13" i="52" s="1"/>
  <c r="BM12" i="52"/>
  <c r="BL12" i="52"/>
  <c r="BK12" i="52"/>
  <c r="BJ12" i="52"/>
  <c r="BO12" i="52" s="1"/>
  <c r="BI12" i="52"/>
  <c r="BH12" i="52"/>
  <c r="BG12" i="52"/>
  <c r="BF12" i="52"/>
  <c r="BN12" i="52" s="1"/>
  <c r="BP12" i="52" s="1"/>
  <c r="BR12" i="52" s="1"/>
  <c r="BB12" i="52"/>
  <c r="BA12" i="52"/>
  <c r="AX12" i="52"/>
  <c r="AW12" i="52"/>
  <c r="AT12" i="52"/>
  <c r="AS12" i="52"/>
  <c r="AR12" i="52"/>
  <c r="AQ12" i="52"/>
  <c r="AP12" i="52"/>
  <c r="AO12" i="52"/>
  <c r="AN12" i="52"/>
  <c r="H12" i="52"/>
  <c r="BD12" i="52" s="1"/>
  <c r="BM11" i="52"/>
  <c r="BL11" i="52"/>
  <c r="BK11" i="52"/>
  <c r="BJ11" i="52"/>
  <c r="BO11" i="52" s="1"/>
  <c r="BI11" i="52"/>
  <c r="BH11" i="52"/>
  <c r="BG11" i="52"/>
  <c r="BF11" i="52"/>
  <c r="BN11" i="52" s="1"/>
  <c r="BP11" i="52" s="1"/>
  <c r="BR11" i="52" s="1"/>
  <c r="BB11" i="52"/>
  <c r="BA11" i="52"/>
  <c r="AX11" i="52"/>
  <c r="AW11" i="52"/>
  <c r="AT11" i="52"/>
  <c r="AS11" i="52"/>
  <c r="AR11" i="52"/>
  <c r="AQ11" i="52"/>
  <c r="AP11" i="52"/>
  <c r="AO11" i="52"/>
  <c r="AN11" i="52"/>
  <c r="H11" i="52"/>
  <c r="BD11" i="52" s="1"/>
  <c r="AS4" i="52"/>
  <c r="AR4" i="52"/>
  <c r="AO4" i="52"/>
  <c r="AO3" i="52"/>
  <c r="BM38" i="51"/>
  <c r="BL38" i="51"/>
  <c r="BK38" i="51"/>
  <c r="BO38" i="51" s="1"/>
  <c r="BJ38" i="51"/>
  <c r="BI38" i="51"/>
  <c r="BH38" i="51"/>
  <c r="BG38" i="51"/>
  <c r="BF38" i="51"/>
  <c r="BN38" i="51" s="1"/>
  <c r="BP38" i="51" s="1"/>
  <c r="BR38" i="51" s="1"/>
  <c r="BD38" i="51"/>
  <c r="BC38" i="51"/>
  <c r="BB38" i="51"/>
  <c r="BA38" i="51"/>
  <c r="AZ38" i="51"/>
  <c r="AY38" i="51"/>
  <c r="AX38" i="51"/>
  <c r="AW38" i="51"/>
  <c r="AV38" i="51"/>
  <c r="AU38" i="51"/>
  <c r="AT38" i="51"/>
  <c r="AS38" i="51"/>
  <c r="AR38" i="51"/>
  <c r="AQ38" i="51"/>
  <c r="AP38" i="51"/>
  <c r="AO38" i="51"/>
  <c r="AN38" i="51"/>
  <c r="BM37" i="51"/>
  <c r="BL37" i="51"/>
  <c r="BK37" i="51"/>
  <c r="BO37" i="51" s="1"/>
  <c r="BJ37" i="51"/>
  <c r="BI37" i="51"/>
  <c r="BH37" i="51"/>
  <c r="BG37" i="51"/>
  <c r="BF37" i="51"/>
  <c r="BN37" i="51" s="1"/>
  <c r="BD37" i="51"/>
  <c r="BC37" i="51"/>
  <c r="BB37" i="51"/>
  <c r="BA37" i="51"/>
  <c r="AZ37" i="51"/>
  <c r="AY37" i="51"/>
  <c r="AX37" i="51"/>
  <c r="AW37" i="51"/>
  <c r="AV37" i="51"/>
  <c r="AU37" i="51"/>
  <c r="AT37" i="51"/>
  <c r="AS37" i="51"/>
  <c r="AR37" i="51"/>
  <c r="AQ37" i="51"/>
  <c r="AP37" i="51"/>
  <c r="AO37" i="51"/>
  <c r="AN37" i="51"/>
  <c r="BM36" i="51"/>
  <c r="BL36" i="51"/>
  <c r="BK36" i="51"/>
  <c r="BJ36" i="51"/>
  <c r="BI36" i="51"/>
  <c r="BO36" i="51" s="1"/>
  <c r="BH36" i="51"/>
  <c r="BG36" i="51"/>
  <c r="BF36" i="51"/>
  <c r="BN36" i="51" s="1"/>
  <c r="BD36" i="51"/>
  <c r="BC36" i="51"/>
  <c r="BB36" i="51"/>
  <c r="BA36" i="51"/>
  <c r="AZ36" i="51"/>
  <c r="AY36" i="51"/>
  <c r="AX36" i="51"/>
  <c r="AW36" i="51"/>
  <c r="AV36" i="51"/>
  <c r="AU36" i="51"/>
  <c r="AT36" i="51"/>
  <c r="AS36" i="51"/>
  <c r="AR36" i="51"/>
  <c r="AQ36" i="51"/>
  <c r="AP36" i="51"/>
  <c r="AO36" i="51"/>
  <c r="AN36" i="51"/>
  <c r="BM35" i="51"/>
  <c r="BL35" i="51"/>
  <c r="BK35" i="51"/>
  <c r="BJ35" i="51"/>
  <c r="BI35" i="51"/>
  <c r="BO35" i="51" s="1"/>
  <c r="BH35" i="51"/>
  <c r="BG35" i="51"/>
  <c r="BF35" i="51"/>
  <c r="BN35" i="51" s="1"/>
  <c r="BD35" i="51"/>
  <c r="BC35" i="51"/>
  <c r="BB35" i="51"/>
  <c r="BA35" i="51"/>
  <c r="AZ35" i="51"/>
  <c r="AY35" i="51"/>
  <c r="AX35" i="51"/>
  <c r="AW35" i="51"/>
  <c r="AV35" i="51"/>
  <c r="AU35" i="51"/>
  <c r="AT35" i="51"/>
  <c r="AS35" i="51"/>
  <c r="AR35" i="51"/>
  <c r="AQ35" i="51"/>
  <c r="AP35" i="51"/>
  <c r="AO35" i="51"/>
  <c r="AN35" i="51"/>
  <c r="BM34" i="51"/>
  <c r="BL34" i="51"/>
  <c r="BK34" i="51"/>
  <c r="BO34" i="51" s="1"/>
  <c r="BJ34" i="51"/>
  <c r="BI34" i="51"/>
  <c r="BH34" i="51"/>
  <c r="BG34" i="51"/>
  <c r="BF34" i="51"/>
  <c r="BN34" i="51" s="1"/>
  <c r="BP34" i="51" s="1"/>
  <c r="BR34" i="51" s="1"/>
  <c r="BD34" i="51"/>
  <c r="BC34" i="51"/>
  <c r="BB34" i="51"/>
  <c r="BA34" i="51"/>
  <c r="AZ34" i="51"/>
  <c r="AY34" i="51"/>
  <c r="AX34" i="51"/>
  <c r="AW34" i="51"/>
  <c r="AV34" i="51"/>
  <c r="AU34" i="51"/>
  <c r="AT34" i="51"/>
  <c r="AS34" i="51"/>
  <c r="AR34" i="51"/>
  <c r="AQ34" i="51"/>
  <c r="AP34" i="51"/>
  <c r="AO34" i="51"/>
  <c r="AN34" i="51"/>
  <c r="BO33" i="51"/>
  <c r="BM33" i="51"/>
  <c r="BL33" i="51"/>
  <c r="BK33" i="51"/>
  <c r="BJ33" i="51"/>
  <c r="BI33" i="51"/>
  <c r="BH33" i="51"/>
  <c r="BG33" i="51"/>
  <c r="BF33" i="51"/>
  <c r="BN33" i="51" s="1"/>
  <c r="BP33" i="51" s="1"/>
  <c r="BR33" i="51" s="1"/>
  <c r="BD33" i="51"/>
  <c r="BC33" i="51"/>
  <c r="BB33" i="51"/>
  <c r="BA33" i="51"/>
  <c r="AZ33" i="51"/>
  <c r="AY33" i="51"/>
  <c r="AX33" i="51"/>
  <c r="AW33" i="51"/>
  <c r="AV33" i="51"/>
  <c r="AU33" i="51"/>
  <c r="AT33" i="51"/>
  <c r="AS33" i="51"/>
  <c r="AR33" i="51"/>
  <c r="AQ33" i="51"/>
  <c r="AP33" i="51"/>
  <c r="AO33" i="51"/>
  <c r="AN33" i="51"/>
  <c r="BM32" i="51"/>
  <c r="BL32" i="51"/>
  <c r="BK32" i="51"/>
  <c r="BJ32" i="51"/>
  <c r="BI32" i="51"/>
  <c r="BO32" i="51" s="1"/>
  <c r="BH32" i="51"/>
  <c r="BG32" i="51"/>
  <c r="BF32" i="51"/>
  <c r="BN32" i="51" s="1"/>
  <c r="BD32" i="51"/>
  <c r="BC32" i="51"/>
  <c r="BB32" i="51"/>
  <c r="BA32" i="51"/>
  <c r="AZ32" i="51"/>
  <c r="AY32" i="51"/>
  <c r="AX32" i="51"/>
  <c r="AW32" i="51"/>
  <c r="AV32" i="51"/>
  <c r="AU32" i="51"/>
  <c r="AT32" i="51"/>
  <c r="AS32" i="51"/>
  <c r="AR32" i="51"/>
  <c r="AQ32" i="51"/>
  <c r="AP32" i="51"/>
  <c r="AO32" i="51"/>
  <c r="AN32" i="51"/>
  <c r="BM31" i="51"/>
  <c r="BL31" i="51"/>
  <c r="BK31" i="51"/>
  <c r="BJ31" i="51"/>
  <c r="BI31" i="51"/>
  <c r="BO31" i="51" s="1"/>
  <c r="BH31" i="51"/>
  <c r="BG31" i="51"/>
  <c r="BF31" i="51"/>
  <c r="BN31" i="51" s="1"/>
  <c r="BP31" i="51" s="1"/>
  <c r="BR31" i="51" s="1"/>
  <c r="BD31" i="51"/>
  <c r="BC31" i="51"/>
  <c r="BB31" i="51"/>
  <c r="BA31" i="51"/>
  <c r="AZ31" i="51"/>
  <c r="AY31" i="51"/>
  <c r="AX31" i="51"/>
  <c r="AW31" i="51"/>
  <c r="AV31" i="51"/>
  <c r="AU31" i="51"/>
  <c r="AT31" i="51"/>
  <c r="AS31" i="51"/>
  <c r="AR31" i="51"/>
  <c r="AQ31" i="51"/>
  <c r="AP31" i="51"/>
  <c r="AO31" i="51"/>
  <c r="AN31" i="51"/>
  <c r="BM30" i="51"/>
  <c r="BL30" i="51"/>
  <c r="BK30" i="51"/>
  <c r="BJ30" i="51"/>
  <c r="BI30" i="51"/>
  <c r="BH30" i="51"/>
  <c r="BG30" i="51"/>
  <c r="BF30" i="51"/>
  <c r="BD30" i="51"/>
  <c r="BC30" i="51"/>
  <c r="BB30" i="51"/>
  <c r="BA30" i="51"/>
  <c r="AZ30" i="51"/>
  <c r="AY30" i="51"/>
  <c r="AX30" i="51"/>
  <c r="AW30" i="51"/>
  <c r="AV30" i="51"/>
  <c r="AU30" i="51"/>
  <c r="AT30" i="51"/>
  <c r="AS30" i="51"/>
  <c r="AR30" i="51"/>
  <c r="AQ30" i="51"/>
  <c r="AP30" i="51"/>
  <c r="AO30" i="51"/>
  <c r="AN30" i="51"/>
  <c r="BM29" i="51"/>
  <c r="BL29" i="51"/>
  <c r="BK29" i="51"/>
  <c r="BO29" i="51" s="1"/>
  <c r="BJ29" i="51"/>
  <c r="BI29" i="51"/>
  <c r="BH29" i="51"/>
  <c r="BG29" i="51"/>
  <c r="BF29" i="51"/>
  <c r="BD29" i="51"/>
  <c r="BC29" i="51"/>
  <c r="BB29" i="51"/>
  <c r="BA29" i="51"/>
  <c r="AZ29" i="51"/>
  <c r="AY29" i="51"/>
  <c r="AX29" i="51"/>
  <c r="AW29" i="51"/>
  <c r="AV29" i="51"/>
  <c r="AU29" i="51"/>
  <c r="AT29" i="51"/>
  <c r="AS29" i="51"/>
  <c r="AR29" i="51"/>
  <c r="AQ29" i="51"/>
  <c r="AP29" i="51"/>
  <c r="AO29" i="51"/>
  <c r="AN29" i="51"/>
  <c r="BM28" i="51"/>
  <c r="BL28" i="51"/>
  <c r="BK28" i="51"/>
  <c r="BJ28" i="51"/>
  <c r="BO28" i="51" s="1"/>
  <c r="BI28" i="51"/>
  <c r="BH28" i="51"/>
  <c r="BG28" i="51"/>
  <c r="BF28" i="51"/>
  <c r="BN28" i="51" s="1"/>
  <c r="BP28" i="51" s="1"/>
  <c r="BR28" i="51" s="1"/>
  <c r="BD28" i="51"/>
  <c r="BC28" i="51"/>
  <c r="BB28" i="51"/>
  <c r="BA28" i="51"/>
  <c r="AZ28" i="51"/>
  <c r="AY28" i="51"/>
  <c r="AX28" i="51"/>
  <c r="AW28" i="51"/>
  <c r="AV28" i="51"/>
  <c r="AU28" i="51"/>
  <c r="AT28" i="51"/>
  <c r="AS28" i="51"/>
  <c r="AR28" i="51"/>
  <c r="AQ28" i="51"/>
  <c r="AP28" i="51"/>
  <c r="AO28" i="51"/>
  <c r="AN28" i="51"/>
  <c r="BM27" i="51"/>
  <c r="BL27" i="51"/>
  <c r="BK27" i="51"/>
  <c r="BJ27" i="51"/>
  <c r="BI27" i="51"/>
  <c r="BO27" i="51" s="1"/>
  <c r="BH27" i="51"/>
  <c r="BG27" i="51"/>
  <c r="BF27" i="51"/>
  <c r="BN27" i="51" s="1"/>
  <c r="BD27" i="51"/>
  <c r="BC27" i="51"/>
  <c r="BB27" i="51"/>
  <c r="BA27" i="51"/>
  <c r="AZ27" i="51"/>
  <c r="AY27" i="51"/>
  <c r="AX27" i="51"/>
  <c r="AW27" i="51"/>
  <c r="AV27" i="51"/>
  <c r="AU27" i="51"/>
  <c r="AT27" i="51"/>
  <c r="AS27" i="51"/>
  <c r="AR27" i="51"/>
  <c r="AQ27" i="51"/>
  <c r="AP27" i="51"/>
  <c r="AO27" i="51"/>
  <c r="AN27" i="51"/>
  <c r="BM26" i="51"/>
  <c r="BL26" i="51"/>
  <c r="BK26" i="51"/>
  <c r="BJ26" i="51"/>
  <c r="BI26" i="51"/>
  <c r="BO26" i="51" s="1"/>
  <c r="BH26" i="51"/>
  <c r="BG26" i="51"/>
  <c r="BF26" i="51"/>
  <c r="BN26" i="51" s="1"/>
  <c r="BP26" i="51" s="1"/>
  <c r="BR26" i="51" s="1"/>
  <c r="BD26" i="51"/>
  <c r="BC26" i="51"/>
  <c r="BB26" i="51"/>
  <c r="BA26" i="51"/>
  <c r="AZ26" i="51"/>
  <c r="AY26" i="51"/>
  <c r="AX26" i="51"/>
  <c r="AW26" i="51"/>
  <c r="AV26" i="51"/>
  <c r="AU26" i="51"/>
  <c r="AT26" i="51"/>
  <c r="AS26" i="51"/>
  <c r="AR26" i="51"/>
  <c r="AQ26" i="51"/>
  <c r="AP26" i="51"/>
  <c r="AO26" i="51"/>
  <c r="AN26" i="51"/>
  <c r="BO25" i="51"/>
  <c r="BM25" i="51"/>
  <c r="BL25" i="51"/>
  <c r="BK25" i="51"/>
  <c r="BJ25" i="51"/>
  <c r="BI25" i="51"/>
  <c r="BH25" i="51"/>
  <c r="BG25" i="51"/>
  <c r="BF25" i="51"/>
  <c r="BN25" i="51" s="1"/>
  <c r="BP25" i="51" s="1"/>
  <c r="BR25" i="51" s="1"/>
  <c r="BD25" i="51"/>
  <c r="BC25" i="51"/>
  <c r="BB25" i="51"/>
  <c r="BA25" i="51"/>
  <c r="AZ25" i="51"/>
  <c r="AY25" i="51"/>
  <c r="AX25" i="51"/>
  <c r="AW25" i="51"/>
  <c r="AV25" i="51"/>
  <c r="AU25" i="51"/>
  <c r="AT25" i="51"/>
  <c r="AS25" i="51"/>
  <c r="AR25" i="51"/>
  <c r="AQ25" i="51"/>
  <c r="AP25" i="51"/>
  <c r="AO25" i="51"/>
  <c r="AN25" i="51"/>
  <c r="BM24" i="51"/>
  <c r="BL24" i="51"/>
  <c r="BK24" i="51"/>
  <c r="BJ24" i="51"/>
  <c r="BO24" i="51" s="1"/>
  <c r="BI24" i="51"/>
  <c r="BH24" i="51"/>
  <c r="BG24" i="51"/>
  <c r="BF24" i="51"/>
  <c r="BN24" i="51" s="1"/>
  <c r="BP24" i="51" s="1"/>
  <c r="BR24" i="51" s="1"/>
  <c r="BD24" i="51"/>
  <c r="BC24" i="51"/>
  <c r="BB24" i="51"/>
  <c r="BA24" i="51"/>
  <c r="AZ24" i="51"/>
  <c r="AY24" i="51"/>
  <c r="AX24" i="51"/>
  <c r="AW24" i="51"/>
  <c r="AV24" i="51"/>
  <c r="AU24" i="51"/>
  <c r="AT24" i="51"/>
  <c r="AS24" i="51"/>
  <c r="AR24" i="51"/>
  <c r="AQ24" i="51"/>
  <c r="AP24" i="51"/>
  <c r="AO24" i="51"/>
  <c r="AN24" i="51"/>
  <c r="BM23" i="51"/>
  <c r="BL23" i="51"/>
  <c r="BK23" i="51"/>
  <c r="BJ23" i="51"/>
  <c r="BI23" i="51"/>
  <c r="BO23" i="51" s="1"/>
  <c r="BH23" i="51"/>
  <c r="BG23" i="51"/>
  <c r="BF23" i="51"/>
  <c r="BN23" i="51" s="1"/>
  <c r="BP23" i="51" s="1"/>
  <c r="BR23" i="51" s="1"/>
  <c r="BD23" i="51"/>
  <c r="BC23" i="51"/>
  <c r="BB23" i="51"/>
  <c r="BA23" i="51"/>
  <c r="AZ23" i="51"/>
  <c r="AY23" i="51"/>
  <c r="AX23" i="51"/>
  <c r="AW23" i="51"/>
  <c r="AV23" i="51"/>
  <c r="AU23" i="51"/>
  <c r="AT23" i="51"/>
  <c r="AS23" i="51"/>
  <c r="AR23" i="51"/>
  <c r="AQ23" i="51"/>
  <c r="AP23" i="51"/>
  <c r="AO23" i="51"/>
  <c r="AN23" i="51"/>
  <c r="BM22" i="51"/>
  <c r="BL22" i="51"/>
  <c r="BK22" i="51"/>
  <c r="BJ22" i="51"/>
  <c r="BI22" i="51"/>
  <c r="BH22" i="51"/>
  <c r="BG22" i="51"/>
  <c r="BF22" i="51"/>
  <c r="BD22" i="51"/>
  <c r="BC22" i="51"/>
  <c r="BB22" i="51"/>
  <c r="BA22" i="51"/>
  <c r="AZ22" i="51"/>
  <c r="AY22" i="51"/>
  <c r="AX22" i="51"/>
  <c r="AW22" i="51"/>
  <c r="AV22" i="51"/>
  <c r="AU22" i="51"/>
  <c r="AT22" i="51"/>
  <c r="AS22" i="51"/>
  <c r="AR22" i="51"/>
  <c r="AQ22" i="51"/>
  <c r="AP22" i="51"/>
  <c r="AO22" i="51"/>
  <c r="AN22" i="51"/>
  <c r="BM21" i="51"/>
  <c r="BL21" i="51"/>
  <c r="BK21" i="51"/>
  <c r="BO21" i="51" s="1"/>
  <c r="BJ21" i="51"/>
  <c r="BI21" i="51"/>
  <c r="BH21" i="51"/>
  <c r="BG21" i="51"/>
  <c r="BF21" i="51"/>
  <c r="BD21" i="51"/>
  <c r="BC21" i="51"/>
  <c r="BB21" i="51"/>
  <c r="BA21" i="51"/>
  <c r="AZ21" i="51"/>
  <c r="AY21" i="51"/>
  <c r="AX21" i="51"/>
  <c r="AW21" i="51"/>
  <c r="AV21" i="51"/>
  <c r="AU21" i="51"/>
  <c r="AT21" i="51"/>
  <c r="AS21" i="51"/>
  <c r="AR21" i="51"/>
  <c r="AQ21" i="51"/>
  <c r="AP21" i="51"/>
  <c r="AO21" i="51"/>
  <c r="AN21" i="51"/>
  <c r="BM20" i="51"/>
  <c r="BL20" i="51"/>
  <c r="BK20" i="51"/>
  <c r="BJ20" i="51"/>
  <c r="BO20" i="51" s="1"/>
  <c r="BI20" i="51"/>
  <c r="BH20" i="51"/>
  <c r="BG20" i="51"/>
  <c r="BF20" i="51"/>
  <c r="BN20" i="51" s="1"/>
  <c r="BP20" i="51" s="1"/>
  <c r="BR20" i="51" s="1"/>
  <c r="BD20" i="51"/>
  <c r="BC20" i="51"/>
  <c r="BB20" i="51"/>
  <c r="BA20" i="51"/>
  <c r="AZ20" i="51"/>
  <c r="AY20" i="51"/>
  <c r="AX20" i="51"/>
  <c r="AW20" i="51"/>
  <c r="AV20" i="51"/>
  <c r="AU20" i="51"/>
  <c r="AT20" i="51"/>
  <c r="AS20" i="51"/>
  <c r="AR20" i="51"/>
  <c r="AQ20" i="51"/>
  <c r="AP20" i="51"/>
  <c r="AO20" i="51"/>
  <c r="AN20" i="51"/>
  <c r="BM19" i="51"/>
  <c r="BL19" i="51"/>
  <c r="BK19" i="51"/>
  <c r="BJ19" i="51"/>
  <c r="BI19" i="51"/>
  <c r="BO19" i="51" s="1"/>
  <c r="BH19" i="51"/>
  <c r="BG19" i="51"/>
  <c r="BF19" i="51"/>
  <c r="BN19" i="51" s="1"/>
  <c r="BP19" i="51" s="1"/>
  <c r="BR19" i="51" s="1"/>
  <c r="BD19" i="51"/>
  <c r="BC19" i="51"/>
  <c r="BB19" i="51"/>
  <c r="BA19" i="51"/>
  <c r="AZ19" i="51"/>
  <c r="AY19" i="51"/>
  <c r="AX19" i="51"/>
  <c r="AW19" i="51"/>
  <c r="AV19" i="51"/>
  <c r="AU19" i="51"/>
  <c r="AT19" i="51"/>
  <c r="AS19" i="51"/>
  <c r="AR19" i="51"/>
  <c r="AQ19" i="51"/>
  <c r="AP19" i="51"/>
  <c r="AO19" i="51"/>
  <c r="AN19" i="51"/>
  <c r="BM18" i="51"/>
  <c r="BL18" i="51"/>
  <c r="BK18" i="51"/>
  <c r="BJ18" i="51"/>
  <c r="BI18" i="51"/>
  <c r="BO18" i="51" s="1"/>
  <c r="BH18" i="51"/>
  <c r="BG18" i="51"/>
  <c r="BF18" i="51"/>
  <c r="BN18" i="51" s="1"/>
  <c r="BP18" i="51" s="1"/>
  <c r="BR18" i="51" s="1"/>
  <c r="BD18" i="51"/>
  <c r="BC18" i="51"/>
  <c r="BB18" i="51"/>
  <c r="BA18" i="51"/>
  <c r="AZ18" i="51"/>
  <c r="AY18" i="51"/>
  <c r="AX18" i="51"/>
  <c r="AW18" i="51"/>
  <c r="AV18" i="51"/>
  <c r="AU18" i="51"/>
  <c r="AT18" i="51"/>
  <c r="AS18" i="51"/>
  <c r="AR18" i="51"/>
  <c r="AQ18" i="51"/>
  <c r="AP18" i="51"/>
  <c r="AO18" i="51"/>
  <c r="AN18" i="51"/>
  <c r="BM17" i="51"/>
  <c r="BL17" i="51"/>
  <c r="BK17" i="51"/>
  <c r="BO17" i="51" s="1"/>
  <c r="BJ17" i="51"/>
  <c r="BI17" i="51"/>
  <c r="BH17" i="51"/>
  <c r="BG17" i="51"/>
  <c r="BF17" i="51"/>
  <c r="BD17" i="51"/>
  <c r="BC17" i="51"/>
  <c r="BB17" i="51"/>
  <c r="AZ17" i="51"/>
  <c r="AY17" i="51"/>
  <c r="AX17" i="51"/>
  <c r="AV17" i="51"/>
  <c r="AS17" i="51"/>
  <c r="AR17" i="51"/>
  <c r="AQ17" i="51"/>
  <c r="AP17" i="51"/>
  <c r="AO17" i="51"/>
  <c r="AN17" i="51"/>
  <c r="H17" i="51"/>
  <c r="BA17" i="51" s="1"/>
  <c r="BM16" i="51"/>
  <c r="BL16" i="51"/>
  <c r="BK16" i="51"/>
  <c r="BJ16" i="51"/>
  <c r="BI16" i="51"/>
  <c r="BO16" i="51" s="1"/>
  <c r="BH16" i="51"/>
  <c r="BG16" i="51"/>
  <c r="BF16" i="51"/>
  <c r="BN16" i="51" s="1"/>
  <c r="BP16" i="51" s="1"/>
  <c r="BR16" i="51" s="1"/>
  <c r="AZ16" i="51"/>
  <c r="AV16" i="51"/>
  <c r="AR16" i="51"/>
  <c r="AQ16" i="51"/>
  <c r="AP16" i="51"/>
  <c r="AO16" i="51"/>
  <c r="AN16" i="51"/>
  <c r="H16" i="51"/>
  <c r="BM15" i="51"/>
  <c r="BL15" i="51"/>
  <c r="BK15" i="51"/>
  <c r="BJ15" i="51"/>
  <c r="BI15" i="51"/>
  <c r="BO15" i="51" s="1"/>
  <c r="BH15" i="51"/>
  <c r="BG15" i="51"/>
  <c r="BF15" i="51"/>
  <c r="BN15" i="51" s="1"/>
  <c r="BP15" i="51" s="1"/>
  <c r="BR15" i="51" s="1"/>
  <c r="BD15" i="51"/>
  <c r="BC15" i="51"/>
  <c r="AZ15" i="51"/>
  <c r="AY15" i="51"/>
  <c r="AV15" i="51"/>
  <c r="AS15" i="51"/>
  <c r="AR15" i="51"/>
  <c r="AQ15" i="51"/>
  <c r="AP15" i="51"/>
  <c r="AO15" i="51"/>
  <c r="AN15" i="51"/>
  <c r="H15" i="51"/>
  <c r="BB15" i="51" s="1"/>
  <c r="BM14" i="51"/>
  <c r="BL14" i="51"/>
  <c r="BK14" i="51"/>
  <c r="BJ14" i="51"/>
  <c r="BO14" i="51" s="1"/>
  <c r="BI14" i="51"/>
  <c r="BH14" i="51"/>
  <c r="BG14" i="51"/>
  <c r="BF14" i="51"/>
  <c r="BN14" i="51" s="1"/>
  <c r="BP14" i="51" s="1"/>
  <c r="BR14" i="51" s="1"/>
  <c r="BC14" i="51"/>
  <c r="BB14" i="51"/>
  <c r="BA14" i="51"/>
  <c r="AY14" i="51"/>
  <c r="AX14" i="51"/>
  <c r="AW14" i="51"/>
  <c r="AU14" i="51"/>
  <c r="AS14" i="51"/>
  <c r="AR14" i="51"/>
  <c r="AQ14" i="51"/>
  <c r="AP14" i="51"/>
  <c r="AO14" i="51"/>
  <c r="AN14" i="51"/>
  <c r="H14" i="51"/>
  <c r="BD14" i="51" s="1"/>
  <c r="BM13" i="51"/>
  <c r="BL13" i="51"/>
  <c r="BK13" i="51"/>
  <c r="BJ13" i="51"/>
  <c r="BI13" i="51"/>
  <c r="BO13" i="51" s="1"/>
  <c r="BH13" i="51"/>
  <c r="BG13" i="51"/>
  <c r="BF13" i="51"/>
  <c r="BN13" i="51" s="1"/>
  <c r="AV13" i="51"/>
  <c r="AR13" i="51"/>
  <c r="AQ13" i="51"/>
  <c r="AP13" i="51"/>
  <c r="AO13" i="51"/>
  <c r="AN13" i="51"/>
  <c r="H13" i="51"/>
  <c r="AZ13" i="51" s="1"/>
  <c r="BM12" i="51"/>
  <c r="BL12" i="51"/>
  <c r="BK12" i="51"/>
  <c r="BJ12" i="51"/>
  <c r="BI12" i="51"/>
  <c r="BO12" i="51" s="1"/>
  <c r="BH12" i="51"/>
  <c r="BG12" i="51"/>
  <c r="BF12" i="51"/>
  <c r="BC12" i="51"/>
  <c r="AY12" i="51"/>
  <c r="AT12" i="51"/>
  <c r="AR12" i="51"/>
  <c r="AQ12" i="51"/>
  <c r="AP12" i="51"/>
  <c r="AO12" i="51"/>
  <c r="AN12" i="51"/>
  <c r="H12" i="51"/>
  <c r="BB12" i="51" s="1"/>
  <c r="BO11" i="51"/>
  <c r="BM11" i="51"/>
  <c r="BL11" i="51"/>
  <c r="BK11" i="51"/>
  <c r="BJ11" i="51"/>
  <c r="BI11" i="51"/>
  <c r="BH11" i="51"/>
  <c r="BG11" i="51"/>
  <c r="BF11" i="51"/>
  <c r="BN11" i="51" s="1"/>
  <c r="BP11" i="51" s="1"/>
  <c r="BR11" i="51" s="1"/>
  <c r="BD11" i="51"/>
  <c r="BC11" i="51"/>
  <c r="BB11" i="51"/>
  <c r="AZ11" i="51"/>
  <c r="AY11" i="51"/>
  <c r="AX11" i="51"/>
  <c r="AV11" i="51"/>
  <c r="AS11" i="51"/>
  <c r="AR11" i="51"/>
  <c r="AQ11" i="51"/>
  <c r="AP11" i="51"/>
  <c r="AO11" i="51"/>
  <c r="AN11" i="51"/>
  <c r="H11" i="51"/>
  <c r="BA11" i="51" s="1"/>
  <c r="AS4" i="51"/>
  <c r="AR4" i="51"/>
  <c r="AO4" i="51"/>
  <c r="AO3" i="51"/>
  <c r="BQ16" i="52" l="1"/>
  <c r="BS16" i="52" s="1"/>
  <c r="BQ18" i="52"/>
  <c r="BS18" i="52" s="1"/>
  <c r="BQ19" i="52"/>
  <c r="BS19" i="52" s="1"/>
  <c r="BQ22" i="52"/>
  <c r="BS22" i="52" s="1"/>
  <c r="BQ25" i="52"/>
  <c r="BS25" i="52" s="1"/>
  <c r="BQ28" i="52"/>
  <c r="BS28" i="52" s="1"/>
  <c r="BQ29" i="52"/>
  <c r="BS29" i="52" s="1"/>
  <c r="BQ33" i="52"/>
  <c r="BS33" i="52" s="1"/>
  <c r="BQ37" i="52"/>
  <c r="BS37" i="52" s="1"/>
  <c r="BQ38" i="52"/>
  <c r="BS38" i="52" s="1"/>
  <c r="BQ11" i="52"/>
  <c r="BS11" i="52" s="1"/>
  <c r="BQ13" i="52"/>
  <c r="BS13" i="52" s="1"/>
  <c r="BQ15" i="52"/>
  <c r="BS15" i="52" s="1"/>
  <c r="BQ17" i="52"/>
  <c r="BS17" i="52" s="1"/>
  <c r="BQ20" i="52"/>
  <c r="BS20" i="52" s="1"/>
  <c r="BQ21" i="52"/>
  <c r="BS21" i="52" s="1"/>
  <c r="BQ23" i="52"/>
  <c r="BS23" i="52" s="1"/>
  <c r="BQ24" i="52"/>
  <c r="BS24" i="52" s="1"/>
  <c r="BQ26" i="52"/>
  <c r="BS26" i="52" s="1"/>
  <c r="BQ27" i="52"/>
  <c r="BS27" i="52" s="1"/>
  <c r="BQ30" i="52"/>
  <c r="BS30" i="52" s="1"/>
  <c r="BQ31" i="52"/>
  <c r="BS31" i="52" s="1"/>
  <c r="BQ32" i="52"/>
  <c r="BS32" i="52" s="1"/>
  <c r="BQ34" i="52"/>
  <c r="BS34" i="52" s="1"/>
  <c r="BQ35" i="52"/>
  <c r="BS35" i="52" s="1"/>
  <c r="BQ36" i="52"/>
  <c r="BS36" i="52" s="1"/>
  <c r="BQ12" i="52"/>
  <c r="BS12" i="52" s="1"/>
  <c r="BQ14" i="52"/>
  <c r="BS14" i="52" s="1"/>
  <c r="BO39" i="52"/>
  <c r="AU11" i="52"/>
  <c r="AY11" i="52"/>
  <c r="BC11" i="52"/>
  <c r="AU12" i="52"/>
  <c r="AY12" i="52"/>
  <c r="BC12" i="52"/>
  <c r="AU13" i="52"/>
  <c r="AY13" i="52"/>
  <c r="BC13" i="52"/>
  <c r="AU14" i="52"/>
  <c r="AY14" i="52"/>
  <c r="BC14" i="52"/>
  <c r="AU15" i="52"/>
  <c r="AY15" i="52"/>
  <c r="BC15" i="52"/>
  <c r="AU16" i="52"/>
  <c r="AY16" i="52"/>
  <c r="BC16" i="52"/>
  <c r="AU17" i="52"/>
  <c r="AY17" i="52"/>
  <c r="BC17" i="52"/>
  <c r="BD18" i="52"/>
  <c r="AZ18" i="52"/>
  <c r="AU18" i="52"/>
  <c r="AY18" i="52"/>
  <c r="BN39" i="52"/>
  <c r="BP39" i="52" s="1"/>
  <c r="BR39" i="52" s="1"/>
  <c r="AV11" i="52"/>
  <c r="AZ11" i="52"/>
  <c r="AV12" i="52"/>
  <c r="AZ12" i="52"/>
  <c r="AV13" i="52"/>
  <c r="AZ13" i="52"/>
  <c r="AV14" i="52"/>
  <c r="AZ14" i="52"/>
  <c r="AV15" i="52"/>
  <c r="AZ15" i="52"/>
  <c r="AV16" i="52"/>
  <c r="AZ16" i="52"/>
  <c r="AV17" i="52"/>
  <c r="AZ17" i="52"/>
  <c r="AV18" i="52"/>
  <c r="BA18" i="52"/>
  <c r="AU19" i="52"/>
  <c r="AY19" i="52"/>
  <c r="BC19" i="52"/>
  <c r="AU20" i="52"/>
  <c r="AY20" i="52"/>
  <c r="BC20" i="52"/>
  <c r="AU21" i="52"/>
  <c r="AY21" i="52"/>
  <c r="BC21" i="52"/>
  <c r="AU22" i="52"/>
  <c r="AY22" i="52"/>
  <c r="BC22" i="52"/>
  <c r="AU23" i="52"/>
  <c r="AY23" i="52"/>
  <c r="BC23" i="52"/>
  <c r="AU24" i="52"/>
  <c r="AY24" i="52"/>
  <c r="BC24" i="52"/>
  <c r="AU25" i="52"/>
  <c r="AY25" i="52"/>
  <c r="BC25" i="52"/>
  <c r="AU26" i="52"/>
  <c r="AY26" i="52"/>
  <c r="BC26" i="52"/>
  <c r="AU27" i="52"/>
  <c r="AY27" i="52"/>
  <c r="BC27" i="52"/>
  <c r="AU28" i="52"/>
  <c r="AY28" i="52"/>
  <c r="BC28" i="52"/>
  <c r="AU29" i="52"/>
  <c r="AY29" i="52"/>
  <c r="BC29" i="52"/>
  <c r="AU30" i="52"/>
  <c r="AY30" i="52"/>
  <c r="BC30" i="52"/>
  <c r="AU31" i="52"/>
  <c r="AY31" i="52"/>
  <c r="BC31" i="52"/>
  <c r="AU32" i="52"/>
  <c r="AY32" i="52"/>
  <c r="BC32" i="52"/>
  <c r="AU33" i="52"/>
  <c r="AY33" i="52"/>
  <c r="BC33" i="52"/>
  <c r="AU34" i="52"/>
  <c r="AY34" i="52"/>
  <c r="BC34" i="52"/>
  <c r="AU35" i="52"/>
  <c r="AY35" i="52"/>
  <c r="BC35" i="52"/>
  <c r="AU36" i="52"/>
  <c r="AY36" i="52"/>
  <c r="BC36" i="52"/>
  <c r="AU37" i="52"/>
  <c r="AY37" i="52"/>
  <c r="BC37" i="52"/>
  <c r="AU38" i="52"/>
  <c r="AY38" i="52"/>
  <c r="BC38" i="52"/>
  <c r="AV19" i="52"/>
  <c r="AZ19" i="52"/>
  <c r="AV20" i="52"/>
  <c r="AZ20" i="52"/>
  <c r="AV21" i="52"/>
  <c r="AZ21" i="52"/>
  <c r="AV22" i="52"/>
  <c r="AZ22" i="52"/>
  <c r="AV23" i="52"/>
  <c r="AZ23" i="52"/>
  <c r="AV24" i="52"/>
  <c r="AZ24" i="52"/>
  <c r="AV25" i="52"/>
  <c r="AZ25" i="52"/>
  <c r="AV26" i="52"/>
  <c r="AZ26" i="52"/>
  <c r="AV27" i="52"/>
  <c r="AZ27" i="52"/>
  <c r="AV28" i="52"/>
  <c r="AZ28" i="52"/>
  <c r="AV29" i="52"/>
  <c r="AZ29" i="52"/>
  <c r="AV30" i="52"/>
  <c r="AZ30" i="52"/>
  <c r="AV31" i="52"/>
  <c r="AZ31" i="52"/>
  <c r="AV32" i="52"/>
  <c r="AZ32" i="52"/>
  <c r="AV33" i="52"/>
  <c r="AZ33" i="52"/>
  <c r="AV34" i="52"/>
  <c r="AZ34" i="52"/>
  <c r="AV35" i="52"/>
  <c r="AZ35" i="52"/>
  <c r="AV36" i="52"/>
  <c r="AZ36" i="52"/>
  <c r="AV37" i="52"/>
  <c r="AZ37" i="52"/>
  <c r="AV38" i="52"/>
  <c r="AZ38" i="52"/>
  <c r="BQ21" i="51"/>
  <c r="BS21" i="51" s="1"/>
  <c r="BQ27" i="51"/>
  <c r="BS27" i="51" s="1"/>
  <c r="BQ35" i="51"/>
  <c r="BS35" i="51" s="1"/>
  <c r="BN12" i="51"/>
  <c r="BP12" i="51" s="1"/>
  <c r="BR12" i="51" s="1"/>
  <c r="BC16" i="51"/>
  <c r="AY16" i="51"/>
  <c r="AT16" i="51"/>
  <c r="BB16" i="51"/>
  <c r="AS16" i="51"/>
  <c r="AX16" i="51"/>
  <c r="BA16" i="51"/>
  <c r="AW16" i="51"/>
  <c r="BD16" i="51"/>
  <c r="BN17" i="51"/>
  <c r="BP17" i="51" s="1"/>
  <c r="BR17" i="51" s="1"/>
  <c r="BO22" i="51"/>
  <c r="BQ25" i="51"/>
  <c r="BS25" i="51" s="1"/>
  <c r="BP32" i="51"/>
  <c r="BR32" i="51" s="1"/>
  <c r="BQ34" i="51"/>
  <c r="BS34" i="51" s="1"/>
  <c r="BP35" i="51"/>
  <c r="BR35" i="51" s="1"/>
  <c r="BQ38" i="51"/>
  <c r="BS38" i="51" s="1"/>
  <c r="BQ28" i="51"/>
  <c r="BS28" i="51" s="1"/>
  <c r="BC13" i="51"/>
  <c r="AY13" i="51"/>
  <c r="AT13" i="51"/>
  <c r="BB13" i="51"/>
  <c r="AS13" i="51"/>
  <c r="BA13" i="51"/>
  <c r="AW13" i="51"/>
  <c r="AX13" i="51"/>
  <c r="BD13" i="51"/>
  <c r="BQ14" i="51"/>
  <c r="BS14" i="51" s="1"/>
  <c r="BQ16" i="51"/>
  <c r="BS16" i="51" s="1"/>
  <c r="BQ19" i="51"/>
  <c r="BS19" i="51" s="1"/>
  <c r="BN22" i="51"/>
  <c r="BP22" i="51" s="1"/>
  <c r="BR22" i="51" s="1"/>
  <c r="BQ24" i="51"/>
  <c r="BS24" i="51" s="1"/>
  <c r="BP27" i="51"/>
  <c r="BR27" i="51" s="1"/>
  <c r="BN30" i="51"/>
  <c r="BQ33" i="51"/>
  <c r="BS33" i="51" s="1"/>
  <c r="BP36" i="51"/>
  <c r="BR36" i="51" s="1"/>
  <c r="BQ20" i="51"/>
  <c r="BS20" i="51" s="1"/>
  <c r="BQ23" i="51"/>
  <c r="BS23" i="51" s="1"/>
  <c r="BQ11" i="51"/>
  <c r="BS11" i="51" s="1"/>
  <c r="BP13" i="51"/>
  <c r="BR13" i="51" s="1"/>
  <c r="BQ15" i="51"/>
  <c r="BS15" i="51" s="1"/>
  <c r="BQ18" i="51"/>
  <c r="BS18" i="51" s="1"/>
  <c r="BN21" i="51"/>
  <c r="BP21" i="51" s="1"/>
  <c r="BR21" i="51" s="1"/>
  <c r="BQ26" i="51"/>
  <c r="BS26" i="51" s="1"/>
  <c r="BN29" i="51"/>
  <c r="BP29" i="51" s="1"/>
  <c r="BR29" i="51" s="1"/>
  <c r="BO30" i="51"/>
  <c r="BQ31" i="51"/>
  <c r="BS31" i="51" s="1"/>
  <c r="BP37" i="51"/>
  <c r="BR37" i="51" s="1"/>
  <c r="BD12" i="51"/>
  <c r="AV12" i="51"/>
  <c r="AW12" i="51"/>
  <c r="AW15" i="51"/>
  <c r="AZ12" i="51"/>
  <c r="BA12" i="51"/>
  <c r="BA15" i="51"/>
  <c r="AW11" i="51"/>
  <c r="AS12" i="51"/>
  <c r="AX12" i="51"/>
  <c r="AV14" i="51"/>
  <c r="AZ14" i="51"/>
  <c r="AX15" i="51"/>
  <c r="AW17" i="51"/>
  <c r="BQ39" i="52" l="1"/>
  <c r="BS39" i="52" s="1"/>
  <c r="BQ36" i="51"/>
  <c r="BS36" i="51" s="1"/>
  <c r="BQ12" i="51"/>
  <c r="BS12" i="51" s="1"/>
  <c r="BQ17" i="51"/>
  <c r="BS17" i="51" s="1"/>
  <c r="BP30" i="51"/>
  <c r="BR30" i="51" s="1"/>
  <c r="BQ32" i="51"/>
  <c r="BS32" i="51" s="1"/>
  <c r="BQ22" i="51"/>
  <c r="BS22" i="51" s="1"/>
  <c r="BQ37" i="51"/>
  <c r="BS37" i="51" s="1"/>
  <c r="BQ29" i="51"/>
  <c r="BS29" i="51" s="1"/>
  <c r="BQ13" i="51"/>
  <c r="BS13" i="51" s="1"/>
  <c r="BQ30" i="51" l="1"/>
  <c r="BS30" i="51" s="1"/>
</calcChain>
</file>

<file path=xl/comments1.xml><?xml version="1.0" encoding="utf-8"?>
<comments xmlns="http://schemas.openxmlformats.org/spreadsheetml/2006/main">
  <authors>
    <author>作成者</author>
  </authors>
  <commentList>
    <comment ref="BF6" authorId="0">
      <text>
        <r>
          <rPr>
            <b/>
            <sz val="9"/>
            <color indexed="10"/>
            <rFont val="ＭＳ Ｐゴシック"/>
            <family val="3"/>
            <charset val="128"/>
          </rPr>
          <t>検定の実施は任意です。F0（粒子）の測定値を入力した場合には自動的に計算・判定されますのでご活用ください。　</t>
        </r>
        <r>
          <rPr>
            <sz val="9"/>
            <color indexed="81"/>
            <rFont val="ＭＳ Ｐゴシック"/>
            <family val="3"/>
            <charset val="128"/>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color indexed="81"/>
            <rFont val="ＭＳ Ｐゴシック"/>
            <family val="3"/>
            <charset val="128"/>
          </rPr>
          <t>入力は任意です。</t>
        </r>
      </text>
    </comment>
    <comment ref="F9" authorId="0">
      <text>
        <r>
          <rPr>
            <b/>
            <sz val="9"/>
            <color indexed="81"/>
            <rFont val="ＭＳ Ｐゴシック"/>
            <family val="3"/>
            <charset val="128"/>
          </rPr>
          <t>・</t>
        </r>
        <r>
          <rPr>
            <sz val="9"/>
            <color indexed="81"/>
            <rFont val="ＭＳ Ｐゴシック"/>
            <family val="3"/>
            <charset val="128"/>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color indexed="81"/>
            <rFont val="ＭＳ Ｐゴシック"/>
            <family val="3"/>
            <charset val="128"/>
          </rPr>
          <t>単位に御注意ください。
（L）ではなく（m3）です。</t>
        </r>
      </text>
    </comment>
  </commentList>
</comments>
</file>

<file path=xl/sharedStrings.xml><?xml version="1.0" encoding="utf-8"?>
<sst xmlns="http://schemas.openxmlformats.org/spreadsheetml/2006/main" count="6036" uniqueCount="731">
  <si>
    <t>検出下限値</t>
    <rPh sb="0" eb="2">
      <t>ケンシュツ</t>
    </rPh>
    <rPh sb="2" eb="5">
      <t>カゲンチ</t>
    </rPh>
    <phoneticPr fontId="3"/>
  </si>
  <si>
    <t>定量下限値</t>
    <rPh sb="0" eb="2">
      <t>テイリョウ</t>
    </rPh>
    <rPh sb="2" eb="5">
      <t>カゲンチ</t>
    </rPh>
    <phoneticPr fontId="3"/>
  </si>
  <si>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</si>
  <si>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</si>
  <si>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</si>
  <si>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</si>
  <si>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</si>
  <si>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</si>
  <si>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</si>
  <si>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</si>
  <si>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</si>
  <si>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</si>
  <si>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</si>
  <si>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</si>
  <si>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</si>
  <si>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</si>
  <si>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</si>
  <si>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</si>
  <si>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</si>
  <si>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</si>
  <si>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</si>
  <si>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</si>
  <si>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</si>
  <si>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</si>
  <si>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</si>
  <si>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</si>
  <si>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rPh sb="5" eb="7">
      <t>セイブン</t>
    </rPh>
    <rPh sb="7" eb="9">
      <t>ブンセキ</t>
    </rPh>
    <rPh sb="9" eb="11">
      <t>ケッカ</t>
    </rPh>
    <phoneticPr fontId="3"/>
  </si>
  <si>
    <t>期間</t>
    <rPh sb="0" eb="2">
      <t>キカン</t>
    </rPh>
    <phoneticPr fontId="3"/>
  </si>
  <si>
    <t>任</t>
    <rPh sb="0" eb="1">
      <t>ニン</t>
    </rPh>
    <phoneticPr fontId="3"/>
  </si>
  <si>
    <t>備考</t>
    <rPh sb="0" eb="2">
      <t>ビコウ</t>
    </rPh>
    <phoneticPr fontId="3"/>
  </si>
  <si>
    <t>その他</t>
    <rPh sb="2" eb="3">
      <t>タ</t>
    </rPh>
    <phoneticPr fontId="3"/>
  </si>
  <si>
    <t>項目</t>
    <rPh sb="0" eb="2">
      <t>コウモク</t>
    </rPh>
    <phoneticPr fontId="3"/>
  </si>
  <si>
    <t>PM2.5</t>
    <phoneticPr fontId="3"/>
  </si>
  <si>
    <t>EC1</t>
    <phoneticPr fontId="3"/>
  </si>
  <si>
    <t>EC2</t>
    <phoneticPr fontId="3"/>
  </si>
  <si>
    <t>EC3</t>
    <phoneticPr fontId="3"/>
  </si>
  <si>
    <t>イオン成分</t>
    <rPh sb="3" eb="5">
      <t>セイブン</t>
    </rPh>
    <phoneticPr fontId="3"/>
  </si>
  <si>
    <t>無機元素成分</t>
    <rPh sb="0" eb="2">
      <t>ムキ</t>
    </rPh>
    <rPh sb="2" eb="4">
      <t>ゲンソ</t>
    </rPh>
    <rPh sb="4" eb="6">
      <t>セイブン</t>
    </rPh>
    <phoneticPr fontId="3"/>
  </si>
  <si>
    <t>炭素成分</t>
    <rPh sb="0" eb="2">
      <t>タンソ</t>
    </rPh>
    <rPh sb="2" eb="4">
      <t>セイブン</t>
    </rPh>
    <phoneticPr fontId="3"/>
  </si>
  <si>
    <t>※質量濃度は少数第1位（JIS丸め）、質量濃度以外の項目は有効数字2桁（JIS丸め）で入力してください。</t>
    <rPh sb="1" eb="3">
      <t>シツリョウ</t>
    </rPh>
    <rPh sb="3" eb="5">
      <t>ノウド</t>
    </rPh>
    <rPh sb="6" eb="8">
      <t>ショウスウ</t>
    </rPh>
    <rPh sb="8" eb="9">
      <t>ダイ</t>
    </rPh>
    <rPh sb="10" eb="11">
      <t>イ</t>
    </rPh>
    <rPh sb="15" eb="16">
      <t>マル</t>
    </rPh>
    <rPh sb="19" eb="21">
      <t>シツリョウ</t>
    </rPh>
    <rPh sb="21" eb="23">
      <t>ノウド</t>
    </rPh>
    <rPh sb="23" eb="25">
      <t>イガイ</t>
    </rPh>
    <rPh sb="26" eb="28">
      <t>コウモク</t>
    </rPh>
    <rPh sb="29" eb="31">
      <t>ユウコウ</t>
    </rPh>
    <rPh sb="31" eb="33">
      <t>スウジ</t>
    </rPh>
    <rPh sb="34" eb="35">
      <t>ケタ</t>
    </rPh>
    <rPh sb="39" eb="40">
      <t>マル</t>
    </rPh>
    <rPh sb="43" eb="45">
      <t>ニュウリョク</t>
    </rPh>
    <phoneticPr fontId="3"/>
  </si>
  <si>
    <t>石英</t>
    <rPh sb="0" eb="2">
      <t>セキエイ</t>
    </rPh>
    <phoneticPr fontId="3"/>
  </si>
  <si>
    <t>Whatman　PM2.5 エアモニタリング用フィルター46.2mm　2μm</t>
    <rPh sb="22" eb="23">
      <t>ヨウ</t>
    </rPh>
    <phoneticPr fontId="3"/>
  </si>
  <si>
    <t>温度（℃）</t>
    <rPh sb="0" eb="2">
      <t>オンド</t>
    </rPh>
    <phoneticPr fontId="3"/>
  </si>
  <si>
    <t>＜秤量条件について＞</t>
    <rPh sb="1" eb="3">
      <t>ヒョウリョウ</t>
    </rPh>
    <rPh sb="3" eb="5">
      <t>ジョウケン</t>
    </rPh>
    <phoneticPr fontId="3"/>
  </si>
  <si>
    <t>【分析条件について】</t>
    <rPh sb="1" eb="3">
      <t>ブンセキ</t>
    </rPh>
    <rPh sb="3" eb="5">
      <t>ジョウケン</t>
    </rPh>
    <phoneticPr fontId="3"/>
  </si>
  <si>
    <t>製品名</t>
    <rPh sb="0" eb="3">
      <t>セイヒンメイ</t>
    </rPh>
    <phoneticPr fontId="3"/>
  </si>
  <si>
    <t>使用サンプラー</t>
    <rPh sb="0" eb="2">
      <t>シヨウ</t>
    </rPh>
    <phoneticPr fontId="3"/>
  </si>
  <si>
    <t>＜秤量条件＞</t>
    <rPh sb="1" eb="3">
      <t>ヒョウリョウ</t>
    </rPh>
    <rPh sb="3" eb="5">
      <t>ジョウケン</t>
    </rPh>
    <phoneticPr fontId="3"/>
  </si>
  <si>
    <t>条件</t>
    <rPh sb="0" eb="2">
      <t>ジョウケン</t>
    </rPh>
    <phoneticPr fontId="3"/>
  </si>
  <si>
    <t>＜イオン成分＞</t>
    <rPh sb="4" eb="6">
      <t>セイブン</t>
    </rPh>
    <phoneticPr fontId="3"/>
  </si>
  <si>
    <t>振とう</t>
    <rPh sb="0" eb="1">
      <t>シン</t>
    </rPh>
    <phoneticPr fontId="3"/>
  </si>
  <si>
    <t>超音波</t>
    <rPh sb="0" eb="3">
      <t>チョウオンパ</t>
    </rPh>
    <phoneticPr fontId="3"/>
  </si>
  <si>
    <t>振とう+超音波</t>
    <rPh sb="0" eb="1">
      <t>シン</t>
    </rPh>
    <rPh sb="4" eb="7">
      <t>チョウオンパ</t>
    </rPh>
    <phoneticPr fontId="3"/>
  </si>
  <si>
    <t>親水性PTFE（Millex-LG）</t>
    <rPh sb="0" eb="3">
      <t>シンスイセイ</t>
    </rPh>
    <phoneticPr fontId="3"/>
  </si>
  <si>
    <t>東ソー</t>
    <rPh sb="0" eb="1">
      <t>トウ</t>
    </rPh>
    <phoneticPr fontId="3"/>
  </si>
  <si>
    <t>＜無機元素成分＞</t>
    <rPh sb="1" eb="3">
      <t>ムキ</t>
    </rPh>
    <rPh sb="3" eb="5">
      <t>ゲンソ</t>
    </rPh>
    <rPh sb="5" eb="7">
      <t>セイブン</t>
    </rPh>
    <phoneticPr fontId="3"/>
  </si>
  <si>
    <t>＜炭素成分＞</t>
    <rPh sb="1" eb="3">
      <t>タンソ</t>
    </rPh>
    <rPh sb="3" eb="5">
      <t>セイブン</t>
    </rPh>
    <phoneticPr fontId="3"/>
  </si>
  <si>
    <t>1時間</t>
    <rPh sb="1" eb="3">
      <t>ジカン</t>
    </rPh>
    <phoneticPr fontId="3"/>
  </si>
  <si>
    <t>3時間</t>
    <rPh sb="1" eb="3">
      <t>ジカン</t>
    </rPh>
    <phoneticPr fontId="3"/>
  </si>
  <si>
    <t>0.515cm2(円形）</t>
    <rPh sb="9" eb="11">
      <t>エンケイ</t>
    </rPh>
    <phoneticPr fontId="3"/>
  </si>
  <si>
    <t>1cm角</t>
    <rPh sb="3" eb="4">
      <t>カク</t>
    </rPh>
    <phoneticPr fontId="3"/>
  </si>
  <si>
    <t>時間（s）</t>
    <rPh sb="0" eb="2">
      <t>ジカン</t>
    </rPh>
    <phoneticPr fontId="3"/>
  </si>
  <si>
    <t>OC1</t>
    <phoneticPr fontId="3"/>
  </si>
  <si>
    <t>OC2</t>
    <phoneticPr fontId="3"/>
  </si>
  <si>
    <t>OC3</t>
    <phoneticPr fontId="3"/>
  </si>
  <si>
    <t>OC4</t>
    <phoneticPr fontId="3"/>
  </si>
  <si>
    <t>　　　　　　（機種名）</t>
    <rPh sb="7" eb="10">
      <t>キシュメイ</t>
    </rPh>
    <phoneticPr fontId="3"/>
  </si>
  <si>
    <t>　　　　　　（感度）（μg）</t>
    <rPh sb="7" eb="9">
      <t>カンド</t>
    </rPh>
    <phoneticPr fontId="3"/>
  </si>
  <si>
    <t>・切出し量（枚）</t>
    <rPh sb="1" eb="3">
      <t>キリダ</t>
    </rPh>
    <rPh sb="4" eb="5">
      <t>リョウ</t>
    </rPh>
    <rPh sb="6" eb="7">
      <t>マイ</t>
    </rPh>
    <phoneticPr fontId="3"/>
  </si>
  <si>
    <t>・超純水添加量(mL）</t>
    <rPh sb="1" eb="2">
      <t>チョウ</t>
    </rPh>
    <rPh sb="2" eb="4">
      <t>ジュンスイ</t>
    </rPh>
    <rPh sb="4" eb="6">
      <t>テンカ</t>
    </rPh>
    <rPh sb="6" eb="7">
      <t>リョウ</t>
    </rPh>
    <phoneticPr fontId="3"/>
  </si>
  <si>
    <t>・抽出方法</t>
    <rPh sb="1" eb="3">
      <t>チュウシュツ</t>
    </rPh>
    <rPh sb="3" eb="5">
      <t>ホウホウ</t>
    </rPh>
    <phoneticPr fontId="3"/>
  </si>
  <si>
    <t>・抽出時間（分）</t>
    <rPh sb="1" eb="3">
      <t>チュウシュツ</t>
    </rPh>
    <rPh sb="3" eb="5">
      <t>ジカン</t>
    </rPh>
    <rPh sb="6" eb="7">
      <t>フン</t>
    </rPh>
    <phoneticPr fontId="3"/>
  </si>
  <si>
    <t>・前処理フィルター</t>
    <rPh sb="1" eb="4">
      <t>マエショリ</t>
    </rPh>
    <phoneticPr fontId="3"/>
  </si>
  <si>
    <t>・イオンクロマト装置</t>
    <rPh sb="8" eb="10">
      <t>ソウチ</t>
    </rPh>
    <phoneticPr fontId="3"/>
  </si>
  <si>
    <t>・電子天秤（メーカー）</t>
    <rPh sb="1" eb="3">
      <t>デンシ</t>
    </rPh>
    <rPh sb="3" eb="5">
      <t>テンビン</t>
    </rPh>
    <phoneticPr fontId="3"/>
  </si>
  <si>
    <t>・相対湿度（％）</t>
    <rPh sb="1" eb="3">
      <t>ソウタイ</t>
    </rPh>
    <rPh sb="3" eb="5">
      <t>シツド</t>
    </rPh>
    <phoneticPr fontId="3"/>
  </si>
  <si>
    <t>・温度（℃）</t>
    <rPh sb="1" eb="3">
      <t>オンド</t>
    </rPh>
    <phoneticPr fontId="3"/>
  </si>
  <si>
    <t>・石英</t>
    <rPh sb="1" eb="3">
      <t>セキエイ</t>
    </rPh>
    <phoneticPr fontId="3"/>
  </si>
  <si>
    <t>ろ紙の種類</t>
    <rPh sb="1" eb="2">
      <t>シ</t>
    </rPh>
    <rPh sb="3" eb="5">
      <t>シュルイ</t>
    </rPh>
    <phoneticPr fontId="3"/>
  </si>
  <si>
    <t>内標準物質</t>
    <rPh sb="0" eb="1">
      <t>ナイ</t>
    </rPh>
    <rPh sb="1" eb="3">
      <t>ヒョウジュン</t>
    </rPh>
    <rPh sb="3" eb="5">
      <t>ブッシツ</t>
    </rPh>
    <phoneticPr fontId="3"/>
  </si>
  <si>
    <t>装置</t>
    <rPh sb="0" eb="2">
      <t>ソウチ</t>
    </rPh>
    <phoneticPr fontId="3"/>
  </si>
  <si>
    <t>酸分解/ICP-MS</t>
    <rPh sb="0" eb="1">
      <t>サン</t>
    </rPh>
    <rPh sb="1" eb="3">
      <t>ブンカイ</t>
    </rPh>
    <phoneticPr fontId="3"/>
  </si>
  <si>
    <t>酸分解/ICP-AES</t>
    <rPh sb="0" eb="1">
      <t>サン</t>
    </rPh>
    <rPh sb="1" eb="3">
      <t>ブンカイ</t>
    </rPh>
    <phoneticPr fontId="3"/>
  </si>
  <si>
    <t>分析法</t>
    <rPh sb="0" eb="3">
      <t>ブンセキホウ</t>
    </rPh>
    <phoneticPr fontId="3"/>
  </si>
  <si>
    <t>切出し量</t>
    <rPh sb="0" eb="2">
      <t>キリダ</t>
    </rPh>
    <rPh sb="3" eb="4">
      <t>リョウ</t>
    </rPh>
    <phoneticPr fontId="3"/>
  </si>
  <si>
    <t>蛍光X線分析法</t>
    <rPh sb="0" eb="2">
      <t>ケイコウ</t>
    </rPh>
    <rPh sb="3" eb="4">
      <t>セン</t>
    </rPh>
    <rPh sb="4" eb="6">
      <t>ブンセキ</t>
    </rPh>
    <rPh sb="6" eb="7">
      <t>ホウ</t>
    </rPh>
    <phoneticPr fontId="3"/>
  </si>
  <si>
    <t>酸添加</t>
    <rPh sb="0" eb="1">
      <t>サン</t>
    </rPh>
    <rPh sb="1" eb="3">
      <t>テンカ</t>
    </rPh>
    <phoneticPr fontId="3"/>
  </si>
  <si>
    <t>硝酸</t>
    <rPh sb="0" eb="2">
      <t>ショウサン</t>
    </rPh>
    <phoneticPr fontId="3"/>
  </si>
  <si>
    <t>ふっ化水素酸</t>
    <rPh sb="2" eb="3">
      <t>カ</t>
    </rPh>
    <rPh sb="3" eb="5">
      <t>スイソ</t>
    </rPh>
    <rPh sb="5" eb="6">
      <t>サン</t>
    </rPh>
    <phoneticPr fontId="3"/>
  </si>
  <si>
    <t>過酸化水素</t>
    <rPh sb="0" eb="3">
      <t>カサンカ</t>
    </rPh>
    <rPh sb="3" eb="5">
      <t>スイソ</t>
    </rPh>
    <phoneticPr fontId="3"/>
  </si>
  <si>
    <t>塩酸</t>
    <rPh sb="0" eb="2">
      <t>エンサン</t>
    </rPh>
    <phoneticPr fontId="3"/>
  </si>
  <si>
    <t>1%硝酸10mL</t>
    <rPh sb="2" eb="4">
      <t>ショウサン</t>
    </rPh>
    <phoneticPr fontId="3"/>
  </si>
  <si>
    <t>分解装置</t>
    <rPh sb="0" eb="2">
      <t>ブンカイ</t>
    </rPh>
    <rPh sb="2" eb="4">
      <t>ソウチ</t>
    </rPh>
    <phoneticPr fontId="3"/>
  </si>
  <si>
    <t>使用</t>
    <rPh sb="0" eb="2">
      <t>シヨウ</t>
    </rPh>
    <phoneticPr fontId="3"/>
  </si>
  <si>
    <t>不使用</t>
    <rPh sb="0" eb="3">
      <t>フシヨウ</t>
    </rPh>
    <phoneticPr fontId="3"/>
  </si>
  <si>
    <t>希硝酸濃度</t>
    <rPh sb="0" eb="1">
      <t>キ</t>
    </rPh>
    <rPh sb="1" eb="3">
      <t>ショウサン</t>
    </rPh>
    <rPh sb="3" eb="5">
      <t>ノウド</t>
    </rPh>
    <phoneticPr fontId="3"/>
  </si>
  <si>
    <t>容量</t>
    <rPh sb="0" eb="2">
      <t>ヨウリョウ</t>
    </rPh>
    <phoneticPr fontId="3"/>
  </si>
  <si>
    <t>機種</t>
    <rPh sb="0" eb="2">
      <t>キシュ</t>
    </rPh>
    <phoneticPr fontId="3"/>
  </si>
  <si>
    <t>島津製作所</t>
    <rPh sb="0" eb="2">
      <t>シマヅ</t>
    </rPh>
    <rPh sb="2" eb="5">
      <t>セイサクショ</t>
    </rPh>
    <phoneticPr fontId="3"/>
  </si>
  <si>
    <t>＜水溶性有機炭素＞（分析を実施していない場合は回答不要）</t>
    <rPh sb="1" eb="4">
      <t>スイヨウセイ</t>
    </rPh>
    <rPh sb="4" eb="6">
      <t>ユウキ</t>
    </rPh>
    <rPh sb="6" eb="8">
      <t>タンソ</t>
    </rPh>
    <rPh sb="10" eb="12">
      <t>ブンセキ</t>
    </rPh>
    <rPh sb="13" eb="15">
      <t>ジッシ</t>
    </rPh>
    <rPh sb="20" eb="22">
      <t>バアイ</t>
    </rPh>
    <rPh sb="23" eb="25">
      <t>カイトウ</t>
    </rPh>
    <rPh sb="25" eb="27">
      <t>フヨウ</t>
    </rPh>
    <phoneticPr fontId="3"/>
  </si>
  <si>
    <t>・ろ紙の種類</t>
    <rPh sb="2" eb="3">
      <t>シ</t>
    </rPh>
    <rPh sb="4" eb="6">
      <t>シュルイ</t>
    </rPh>
    <phoneticPr fontId="3"/>
  </si>
  <si>
    <t>・石英ろ紙の前処理</t>
    <rPh sb="1" eb="3">
      <t>セキエイ</t>
    </rPh>
    <rPh sb="4" eb="5">
      <t>シ</t>
    </rPh>
    <rPh sb="6" eb="9">
      <t>マエショリ</t>
    </rPh>
    <phoneticPr fontId="3"/>
  </si>
  <si>
    <t>　　　　処理温度（℃）</t>
    <rPh sb="4" eb="6">
      <t>ショリ</t>
    </rPh>
    <rPh sb="6" eb="8">
      <t>オンド</t>
    </rPh>
    <phoneticPr fontId="3"/>
  </si>
  <si>
    <t>　　　　処理時間（ｈ）</t>
    <rPh sb="4" eb="6">
      <t>ショリ</t>
    </rPh>
    <rPh sb="6" eb="8">
      <t>ジカン</t>
    </rPh>
    <phoneticPr fontId="3"/>
  </si>
  <si>
    <t>・分析装置</t>
    <rPh sb="1" eb="3">
      <t>ブンセキ</t>
    </rPh>
    <rPh sb="3" eb="5">
      <t>ソウチ</t>
    </rPh>
    <phoneticPr fontId="3"/>
  </si>
  <si>
    <t>・分析ろ紙の量</t>
    <rPh sb="1" eb="3">
      <t>ブンセキ</t>
    </rPh>
    <rPh sb="4" eb="5">
      <t>シ</t>
    </rPh>
    <rPh sb="6" eb="7">
      <t>リョウ</t>
    </rPh>
    <phoneticPr fontId="3"/>
  </si>
  <si>
    <t>・プロトコル名</t>
    <rPh sb="6" eb="7">
      <t>メイ</t>
    </rPh>
    <phoneticPr fontId="3"/>
  </si>
  <si>
    <t>・分析条件</t>
    <rPh sb="1" eb="3">
      <t>ブンセキ</t>
    </rPh>
    <rPh sb="3" eb="5">
      <t>ジョウケン</t>
    </rPh>
    <phoneticPr fontId="3"/>
  </si>
  <si>
    <t>・親水処理（エタノール）</t>
    <rPh sb="1" eb="3">
      <t>シンスイ</t>
    </rPh>
    <rPh sb="3" eb="5">
      <t>ショリ</t>
    </rPh>
    <phoneticPr fontId="3"/>
  </si>
  <si>
    <t>前処理フィルター</t>
    <rPh sb="0" eb="3">
      <t>マエショリ</t>
    </rPh>
    <phoneticPr fontId="3"/>
  </si>
  <si>
    <t>ろ紙種類</t>
    <rPh sb="1" eb="2">
      <t>シ</t>
    </rPh>
    <rPh sb="2" eb="4">
      <t>シュルイ</t>
    </rPh>
    <phoneticPr fontId="3"/>
  </si>
  <si>
    <t>超純水</t>
    <rPh sb="0" eb="1">
      <t>チョウ</t>
    </rPh>
    <rPh sb="1" eb="3">
      <t>ジュンスイ</t>
    </rPh>
    <phoneticPr fontId="3"/>
  </si>
  <si>
    <t>抽出方法</t>
    <rPh sb="0" eb="2">
      <t>チュウシュツ</t>
    </rPh>
    <rPh sb="2" eb="4">
      <t>ホウホウ</t>
    </rPh>
    <phoneticPr fontId="3"/>
  </si>
  <si>
    <t>超音波10分</t>
    <rPh sb="0" eb="3">
      <t>チョウオンパ</t>
    </rPh>
    <rPh sb="5" eb="6">
      <t>フン</t>
    </rPh>
    <phoneticPr fontId="3"/>
  </si>
  <si>
    <t>超音波15分</t>
    <rPh sb="0" eb="3">
      <t>チョウオンパ</t>
    </rPh>
    <rPh sb="5" eb="6">
      <t>フン</t>
    </rPh>
    <phoneticPr fontId="3"/>
  </si>
  <si>
    <t>超音波20分</t>
    <rPh sb="0" eb="3">
      <t>チョウオンパ</t>
    </rPh>
    <rPh sb="5" eb="6">
      <t>フン</t>
    </rPh>
    <phoneticPr fontId="3"/>
  </si>
  <si>
    <t>超音波60分</t>
    <rPh sb="0" eb="3">
      <t>チョウオンパ</t>
    </rPh>
    <rPh sb="5" eb="6">
      <t>フン</t>
    </rPh>
    <phoneticPr fontId="3"/>
  </si>
  <si>
    <t>振とう器10分+超音波10分</t>
    <rPh sb="0" eb="1">
      <t>シン</t>
    </rPh>
    <rPh sb="3" eb="4">
      <t>キ</t>
    </rPh>
    <rPh sb="6" eb="7">
      <t>フン</t>
    </rPh>
    <rPh sb="8" eb="11">
      <t>チョウオンパ</t>
    </rPh>
    <rPh sb="13" eb="14">
      <t>フン</t>
    </rPh>
    <phoneticPr fontId="3"/>
  </si>
  <si>
    <t>品名</t>
    <rPh sb="0" eb="2">
      <t>ヒンメイ</t>
    </rPh>
    <phoneticPr fontId="3"/>
  </si>
  <si>
    <t>型式</t>
    <rPh sb="0" eb="2">
      <t>カタシキ</t>
    </rPh>
    <phoneticPr fontId="3"/>
  </si>
  <si>
    <t>TOC計</t>
    <rPh sb="3" eb="4">
      <t>ケイ</t>
    </rPh>
    <phoneticPr fontId="3"/>
  </si>
  <si>
    <t>　　　　　（品名）</t>
    <rPh sb="6" eb="8">
      <t>ヒンメイ</t>
    </rPh>
    <phoneticPr fontId="3"/>
  </si>
  <si>
    <t>　　　　　（型式）</t>
    <rPh sb="6" eb="8">
      <t>カタシキ</t>
    </rPh>
    <phoneticPr fontId="3"/>
  </si>
  <si>
    <t>・測定法</t>
    <rPh sb="1" eb="4">
      <t>ソクテイホウ</t>
    </rPh>
    <phoneticPr fontId="3"/>
  </si>
  <si>
    <t>・分解液添加量</t>
    <rPh sb="1" eb="3">
      <t>ブンカイ</t>
    </rPh>
    <rPh sb="3" eb="4">
      <t>エキ</t>
    </rPh>
    <rPh sb="4" eb="6">
      <t>テンカ</t>
    </rPh>
    <rPh sb="6" eb="7">
      <t>リョウ</t>
    </rPh>
    <phoneticPr fontId="3"/>
  </si>
  <si>
    <t>・マイクロ波分解装置</t>
    <rPh sb="5" eb="6">
      <t>ハ</t>
    </rPh>
    <rPh sb="6" eb="8">
      <t>ブンカイ</t>
    </rPh>
    <rPh sb="8" eb="10">
      <t>ソウチ</t>
    </rPh>
    <phoneticPr fontId="3"/>
  </si>
  <si>
    <t>・希硝酸調製濃度</t>
    <rPh sb="1" eb="2">
      <t>キ</t>
    </rPh>
    <rPh sb="2" eb="4">
      <t>ショウサン</t>
    </rPh>
    <rPh sb="4" eb="6">
      <t>チョウセイ</t>
    </rPh>
    <rPh sb="6" eb="8">
      <t>ノウド</t>
    </rPh>
    <phoneticPr fontId="3"/>
  </si>
  <si>
    <t>・フラスコ容量（mL）</t>
    <rPh sb="5" eb="7">
      <t>ヨウリョウ</t>
    </rPh>
    <phoneticPr fontId="3"/>
  </si>
  <si>
    <t>・内標準物質</t>
    <rPh sb="1" eb="2">
      <t>ナイ</t>
    </rPh>
    <rPh sb="2" eb="4">
      <t>ヒョウジュン</t>
    </rPh>
    <rPh sb="4" eb="6">
      <t>ブッシツ</t>
    </rPh>
    <phoneticPr fontId="3"/>
  </si>
  <si>
    <t>・超純水添加量</t>
    <rPh sb="1" eb="2">
      <t>チョウ</t>
    </rPh>
    <rPh sb="2" eb="4">
      <t>ジュンスイ</t>
    </rPh>
    <rPh sb="4" eb="6">
      <t>テンカ</t>
    </rPh>
    <rPh sb="6" eb="7">
      <t>リョウ</t>
    </rPh>
    <phoneticPr fontId="3"/>
  </si>
  <si>
    <t>・抽出方法・時間</t>
    <rPh sb="1" eb="3">
      <t>チュウシュツ</t>
    </rPh>
    <rPh sb="3" eb="5">
      <t>ホウホウ</t>
    </rPh>
    <rPh sb="6" eb="8">
      <t>ジカン</t>
    </rPh>
    <phoneticPr fontId="3"/>
  </si>
  <si>
    <t>　　　　（ふっ化水素酸）</t>
    <rPh sb="7" eb="8">
      <t>カ</t>
    </rPh>
    <rPh sb="8" eb="10">
      <t>スイソ</t>
    </rPh>
    <rPh sb="10" eb="11">
      <t>サン</t>
    </rPh>
    <phoneticPr fontId="3"/>
  </si>
  <si>
    <t>　　　　（硝酸）</t>
    <rPh sb="5" eb="7">
      <t>ショウサン</t>
    </rPh>
    <phoneticPr fontId="3"/>
  </si>
  <si>
    <t>　　　　（過酸化水素）</t>
    <rPh sb="5" eb="8">
      <t>カサンカ</t>
    </rPh>
    <rPh sb="8" eb="10">
      <t>スイソ</t>
    </rPh>
    <phoneticPr fontId="3"/>
  </si>
  <si>
    <t>　　　　（塩酸）</t>
    <rPh sb="5" eb="7">
      <t>エンサン</t>
    </rPh>
    <phoneticPr fontId="3"/>
  </si>
  <si>
    <t>　　　　（装置）</t>
    <rPh sb="5" eb="7">
      <t>ソウチ</t>
    </rPh>
    <phoneticPr fontId="3"/>
  </si>
  <si>
    <t>　　　　（品名）</t>
    <rPh sb="5" eb="7">
      <t>ヒンメイ</t>
    </rPh>
    <phoneticPr fontId="3"/>
  </si>
  <si>
    <t>　　　　（型式）</t>
    <rPh sb="5" eb="7">
      <t>カタシキ</t>
    </rPh>
    <phoneticPr fontId="3"/>
  </si>
  <si>
    <t>・TOC装置</t>
    <rPh sb="4" eb="6">
      <t>ソウチ</t>
    </rPh>
    <phoneticPr fontId="3"/>
  </si>
  <si>
    <t>　　　　（機種型式）</t>
    <rPh sb="5" eb="7">
      <t>キシュ</t>
    </rPh>
    <rPh sb="7" eb="9">
      <t>カタシキ</t>
    </rPh>
    <phoneticPr fontId="3"/>
  </si>
  <si>
    <t>・分析装置 （メーカー）</t>
    <rPh sb="1" eb="3">
      <t>ブンセキ</t>
    </rPh>
    <rPh sb="3" eb="5">
      <t>ソウチ</t>
    </rPh>
    <phoneticPr fontId="3"/>
  </si>
  <si>
    <t>直接入力してください</t>
    <rPh sb="0" eb="2">
      <t>チョクセツ</t>
    </rPh>
    <rPh sb="2" eb="4">
      <t>ニュウリョク</t>
    </rPh>
    <phoneticPr fontId="3"/>
  </si>
  <si>
    <t>選択してください（項目に無い場合は直接入力してください）</t>
    <rPh sb="0" eb="2">
      <t>センタク</t>
    </rPh>
    <rPh sb="9" eb="11">
      <t>コウモク</t>
    </rPh>
    <rPh sb="12" eb="13">
      <t>ナ</t>
    </rPh>
    <rPh sb="14" eb="16">
      <t>バアイ</t>
    </rPh>
    <rPh sb="17" eb="19">
      <t>チョクセツ</t>
    </rPh>
    <rPh sb="19" eb="21">
      <t>ニュウリョク</t>
    </rPh>
    <phoneticPr fontId="3"/>
  </si>
  <si>
    <t>地点名</t>
    <rPh sb="0" eb="2">
      <t>チテン</t>
    </rPh>
    <rPh sb="2" eb="3">
      <t>メイ</t>
    </rPh>
    <phoneticPr fontId="3"/>
  </si>
  <si>
    <t>PM2.5</t>
    <phoneticPr fontId="3"/>
  </si>
  <si>
    <t>Si</t>
    <phoneticPr fontId="3"/>
  </si>
  <si>
    <t>Ce</t>
    <phoneticPr fontId="3"/>
  </si>
  <si>
    <t>Hf</t>
    <phoneticPr fontId="3"/>
  </si>
  <si>
    <t>W</t>
    <phoneticPr fontId="3"/>
  </si>
  <si>
    <t>Ta</t>
    <phoneticPr fontId="3"/>
  </si>
  <si>
    <t>Th</t>
    <phoneticPr fontId="3"/>
  </si>
  <si>
    <t>OC1</t>
    <phoneticPr fontId="3"/>
  </si>
  <si>
    <t>OC2</t>
    <phoneticPr fontId="3"/>
  </si>
  <si>
    <t>OC3</t>
    <phoneticPr fontId="3"/>
  </si>
  <si>
    <t>OC4</t>
    <phoneticPr fontId="3"/>
  </si>
  <si>
    <t>Ocpyro</t>
    <phoneticPr fontId="3"/>
  </si>
  <si>
    <t>EC1</t>
    <phoneticPr fontId="3"/>
  </si>
  <si>
    <t>EC2</t>
    <phoneticPr fontId="3"/>
  </si>
  <si>
    <t>EC3</t>
    <phoneticPr fontId="3"/>
  </si>
  <si>
    <t>OC</t>
    <phoneticPr fontId="3"/>
  </si>
  <si>
    <t>EC</t>
    <phoneticPr fontId="3"/>
  </si>
  <si>
    <t>WSOC</t>
    <phoneticPr fontId="3"/>
  </si>
  <si>
    <r>
      <t>(μg/m</t>
    </r>
    <r>
      <rPr>
        <vertAlign val="superscript"/>
        <sz val="11"/>
        <rFont val="HG丸ｺﾞｼｯｸM-PRO"/>
        <family val="3"/>
        <charset val="128"/>
      </rPr>
      <t>3</t>
    </r>
    <r>
      <rPr>
        <sz val="11"/>
        <rFont val="HG丸ｺﾞｼｯｸM-PRO"/>
        <family val="3"/>
        <charset val="128"/>
      </rPr>
      <t>)</t>
    </r>
    <phoneticPr fontId="3"/>
  </si>
  <si>
    <r>
      <t>(ng/m</t>
    </r>
    <r>
      <rPr>
        <vertAlign val="superscript"/>
        <sz val="11"/>
        <rFont val="HG丸ｺﾞｼｯｸM-PRO"/>
        <family val="3"/>
        <charset val="128"/>
      </rPr>
      <t>3</t>
    </r>
    <r>
      <rPr>
        <sz val="11"/>
        <rFont val="HG丸ｺﾞｼｯｸM-PRO"/>
        <family val="3"/>
        <charset val="128"/>
      </rPr>
      <t>)</t>
    </r>
    <phoneticPr fontId="3"/>
  </si>
  <si>
    <t>7/24～7/25</t>
    <phoneticPr fontId="3"/>
  </si>
  <si>
    <t>7/25～7/26</t>
    <phoneticPr fontId="3"/>
  </si>
  <si>
    <t>7/26～7/27</t>
    <phoneticPr fontId="3"/>
  </si>
  <si>
    <t>7/27～7/28</t>
    <phoneticPr fontId="3"/>
  </si>
  <si>
    <t>7/28～7/29</t>
    <phoneticPr fontId="3"/>
  </si>
  <si>
    <t>コ</t>
    <phoneticPr fontId="3"/>
  </si>
  <si>
    <t>7/29～7/30</t>
    <phoneticPr fontId="3"/>
  </si>
  <si>
    <t>7/30～7/31</t>
    <phoneticPr fontId="3"/>
  </si>
  <si>
    <t>7/31～8/1</t>
    <phoneticPr fontId="3"/>
  </si>
  <si>
    <t>8/1～8/2</t>
    <phoneticPr fontId="3"/>
  </si>
  <si>
    <t>8/2～8/3</t>
    <phoneticPr fontId="3"/>
  </si>
  <si>
    <t>8/3～8/4</t>
    <phoneticPr fontId="3"/>
  </si>
  <si>
    <t>↓欄が足りない場合は追加してください</t>
    <rPh sb="1" eb="2">
      <t>ラン</t>
    </rPh>
    <rPh sb="3" eb="4">
      <t>タ</t>
    </rPh>
    <rPh sb="7" eb="9">
      <t>バアイ</t>
    </rPh>
    <rPh sb="10" eb="12">
      <t>ツイカ</t>
    </rPh>
    <phoneticPr fontId="3"/>
  </si>
  <si>
    <t>　　　　　 （機種型式）</t>
    <rPh sb="7" eb="9">
      <t>キシュ</t>
    </rPh>
    <rPh sb="9" eb="11">
      <t>カタシキ</t>
    </rPh>
    <phoneticPr fontId="3"/>
  </si>
  <si>
    <t>　機種型式（カチオン）</t>
    <rPh sb="1" eb="3">
      <t>キシュ</t>
    </rPh>
    <rPh sb="3" eb="5">
      <t>カタシキ</t>
    </rPh>
    <phoneticPr fontId="3"/>
  </si>
  <si>
    <t>　機種型式（アニオン）</t>
    <rPh sb="1" eb="3">
      <t>キシュ</t>
    </rPh>
    <rPh sb="3" eb="5">
      <t>カタシキ</t>
    </rPh>
    <phoneticPr fontId="3"/>
  </si>
  <si>
    <t>7/22～7/23</t>
    <phoneticPr fontId="3"/>
  </si>
  <si>
    <t>7/23～7/24</t>
    <phoneticPr fontId="3"/>
  </si>
  <si>
    <t>5/7～5/8</t>
    <phoneticPr fontId="3"/>
  </si>
  <si>
    <t>5/8～5/9</t>
    <phoneticPr fontId="3"/>
  </si>
  <si>
    <t>5/9～5/10</t>
    <phoneticPr fontId="3"/>
  </si>
  <si>
    <t>5/10～5/11</t>
    <phoneticPr fontId="3"/>
  </si>
  <si>
    <t>5/13～5/14</t>
    <phoneticPr fontId="3"/>
  </si>
  <si>
    <t>5/14～5/15</t>
    <phoneticPr fontId="3"/>
  </si>
  <si>
    <t>5/15～5/16</t>
    <phoneticPr fontId="3"/>
  </si>
  <si>
    <t>5/16～5/17</t>
    <phoneticPr fontId="3"/>
  </si>
  <si>
    <t>5/17～5/18</t>
    <phoneticPr fontId="3"/>
  </si>
  <si>
    <t>5/18～5/19</t>
    <phoneticPr fontId="3"/>
  </si>
  <si>
    <t>5/19～5/20</t>
    <phoneticPr fontId="3"/>
  </si>
  <si>
    <t>コ</t>
    <phoneticPr fontId="3"/>
  </si>
  <si>
    <t>5/11～5/12</t>
    <phoneticPr fontId="3"/>
  </si>
  <si>
    <t>10/21～10/22</t>
    <phoneticPr fontId="3"/>
  </si>
  <si>
    <t>10/22～10/23</t>
    <phoneticPr fontId="3"/>
  </si>
  <si>
    <t>10/23～10/24</t>
    <phoneticPr fontId="3"/>
  </si>
  <si>
    <t>10/24～10/25</t>
    <phoneticPr fontId="3"/>
  </si>
  <si>
    <t>10/25～10/26</t>
    <phoneticPr fontId="3"/>
  </si>
  <si>
    <t>10/26～10/27</t>
    <phoneticPr fontId="3"/>
  </si>
  <si>
    <t>10/27～10/28</t>
    <phoneticPr fontId="3"/>
  </si>
  <si>
    <t>10/28～10/29</t>
    <phoneticPr fontId="3"/>
  </si>
  <si>
    <t>10/29～10/30</t>
    <phoneticPr fontId="3"/>
  </si>
  <si>
    <t>10/30～10/31</t>
    <phoneticPr fontId="3"/>
  </si>
  <si>
    <t>10/31～11/1</t>
    <phoneticPr fontId="3"/>
  </si>
  <si>
    <t>11/1～11/2</t>
    <phoneticPr fontId="3"/>
  </si>
  <si>
    <t>11/2～11/3</t>
    <phoneticPr fontId="3"/>
  </si>
  <si>
    <t>1/20～1/21</t>
    <phoneticPr fontId="3"/>
  </si>
  <si>
    <t>1/21～1/22</t>
    <phoneticPr fontId="3"/>
  </si>
  <si>
    <t>1/22～1/23</t>
    <phoneticPr fontId="3"/>
  </si>
  <si>
    <t>1/24～1/25</t>
    <phoneticPr fontId="3"/>
  </si>
  <si>
    <t>1/25～1/26</t>
    <phoneticPr fontId="3"/>
  </si>
  <si>
    <t>1/26～1/27</t>
    <phoneticPr fontId="3"/>
  </si>
  <si>
    <t>1/27～1/28</t>
    <phoneticPr fontId="3"/>
  </si>
  <si>
    <t>1/28～1/29</t>
    <phoneticPr fontId="3"/>
  </si>
  <si>
    <t>1/29～1/30</t>
    <phoneticPr fontId="3"/>
  </si>
  <si>
    <t>1/30～1/31</t>
    <phoneticPr fontId="3"/>
  </si>
  <si>
    <t>1/31～2/1</t>
    <phoneticPr fontId="3"/>
  </si>
  <si>
    <t>2/1～2/2</t>
    <phoneticPr fontId="3"/>
  </si>
  <si>
    <t>5/6～5/7</t>
    <phoneticPr fontId="3"/>
  </si>
  <si>
    <t>5/12～5/13</t>
    <phoneticPr fontId="3"/>
  </si>
  <si>
    <t>7/21～7/22</t>
    <phoneticPr fontId="3"/>
  </si>
  <si>
    <t>10/20～10/21</t>
    <phoneticPr fontId="3"/>
  </si>
  <si>
    <t>1/19～1/20</t>
    <phoneticPr fontId="3"/>
  </si>
  <si>
    <t>1/23～1/24</t>
    <phoneticPr fontId="3"/>
  </si>
  <si>
    <t>＜ガス、エアロゾル成分（フィルターパック法）＞（分析を実施していない場合は回答不要）</t>
    <rPh sb="9" eb="11">
      <t>セイブン</t>
    </rPh>
    <rPh sb="20" eb="21">
      <t>ホウ</t>
    </rPh>
    <rPh sb="24" eb="26">
      <t>ブンセキ</t>
    </rPh>
    <rPh sb="27" eb="29">
      <t>ジッシ</t>
    </rPh>
    <rPh sb="34" eb="36">
      <t>バアイ</t>
    </rPh>
    <rPh sb="37" eb="39">
      <t>カイトウ</t>
    </rPh>
    <rPh sb="39" eb="41">
      <t>フヨウ</t>
    </rPh>
    <phoneticPr fontId="3"/>
  </si>
  <si>
    <t>抽出方法・時間</t>
    <rPh sb="0" eb="2">
      <t>チュウシュツ</t>
    </rPh>
    <rPh sb="2" eb="4">
      <t>ホウホウ</t>
    </rPh>
    <rPh sb="5" eb="7">
      <t>ジカン</t>
    </rPh>
    <phoneticPr fontId="3"/>
  </si>
  <si>
    <t>超純水10mL</t>
    <rPh sb="0" eb="1">
      <t>チョウ</t>
    </rPh>
    <rPh sb="1" eb="3">
      <t>ジュンスイ</t>
    </rPh>
    <phoneticPr fontId="3"/>
  </si>
  <si>
    <t>0.05%過酸化水素水10mL</t>
    <rPh sb="5" eb="8">
      <t>カサンカ</t>
    </rPh>
    <rPh sb="8" eb="10">
      <t>スイソ</t>
    </rPh>
    <rPh sb="10" eb="11">
      <t>スイ</t>
    </rPh>
    <phoneticPr fontId="3"/>
  </si>
  <si>
    <t>・ろ紙切出し量（枚）</t>
    <rPh sb="2" eb="3">
      <t>シ</t>
    </rPh>
    <rPh sb="3" eb="5">
      <t>キリダ</t>
    </rPh>
    <rPh sb="6" eb="7">
      <t>リョウ</t>
    </rPh>
    <rPh sb="8" eb="9">
      <t>マイ</t>
    </rPh>
    <phoneticPr fontId="3"/>
  </si>
  <si>
    <t>超純水20mL</t>
    <rPh sb="0" eb="1">
      <t>チョウ</t>
    </rPh>
    <rPh sb="1" eb="3">
      <t>ジュンスイ</t>
    </rPh>
    <phoneticPr fontId="3"/>
  </si>
  <si>
    <t>0.05%過酸化水素水20mL</t>
    <rPh sb="5" eb="8">
      <t>カサンカ</t>
    </rPh>
    <rPh sb="8" eb="10">
      <t>スイソ</t>
    </rPh>
    <rPh sb="10" eb="11">
      <t>スイ</t>
    </rPh>
    <phoneticPr fontId="3"/>
  </si>
  <si>
    <t>超音波30分</t>
    <rPh sb="0" eb="3">
      <t>チョウオンパ</t>
    </rPh>
    <rPh sb="5" eb="6">
      <t>フン</t>
    </rPh>
    <phoneticPr fontId="3"/>
  </si>
  <si>
    <t>・抽出溶媒（量）</t>
    <rPh sb="1" eb="3">
      <t>チュウシュツ</t>
    </rPh>
    <rPh sb="3" eb="5">
      <t>ヨウバイ</t>
    </rPh>
    <rPh sb="6" eb="7">
      <t>リョウ</t>
    </rPh>
    <phoneticPr fontId="3"/>
  </si>
  <si>
    <t>振とう20分</t>
    <rPh sb="0" eb="1">
      <t>シン</t>
    </rPh>
    <rPh sb="5" eb="6">
      <t>フン</t>
    </rPh>
    <phoneticPr fontId="3"/>
  </si>
  <si>
    <t>振とう10分+超音波10分</t>
    <rPh sb="0" eb="1">
      <t>シン</t>
    </rPh>
    <rPh sb="5" eb="6">
      <t>フン</t>
    </rPh>
    <rPh sb="7" eb="10">
      <t>チョウオンパ</t>
    </rPh>
    <rPh sb="12" eb="13">
      <t>フン</t>
    </rPh>
    <phoneticPr fontId="3"/>
  </si>
  <si>
    <t>振とう20分+超音波15分</t>
    <rPh sb="0" eb="1">
      <t>シン</t>
    </rPh>
    <rPh sb="5" eb="6">
      <t>フン</t>
    </rPh>
    <rPh sb="7" eb="10">
      <t>チョウオンパ</t>
    </rPh>
    <rPh sb="12" eb="13">
      <t>フン</t>
    </rPh>
    <phoneticPr fontId="3"/>
  </si>
  <si>
    <t>・前処理フィルタ</t>
    <rPh sb="1" eb="4">
      <t>マエショリ</t>
    </rPh>
    <phoneticPr fontId="3"/>
  </si>
  <si>
    <t>・分析装置（メーカー）</t>
    <rPh sb="1" eb="3">
      <t>ブンセキ</t>
    </rPh>
    <rPh sb="3" eb="5">
      <t>ソウチ</t>
    </rPh>
    <phoneticPr fontId="3"/>
  </si>
  <si>
    <t>気象条件</t>
    <rPh sb="0" eb="2">
      <t>キショウ</t>
    </rPh>
    <rPh sb="2" eb="4">
      <t>ジョウケン</t>
    </rPh>
    <phoneticPr fontId="3"/>
  </si>
  <si>
    <t>主風向</t>
    <phoneticPr fontId="3"/>
  </si>
  <si>
    <t>(m/s)</t>
    <phoneticPr fontId="2"/>
  </si>
  <si>
    <t>(℃)</t>
    <phoneticPr fontId="2"/>
  </si>
  <si>
    <t>(%)</t>
    <phoneticPr fontId="2"/>
  </si>
  <si>
    <t>(mm)</t>
    <phoneticPr fontId="2"/>
  </si>
  <si>
    <t>(hPa)</t>
    <phoneticPr fontId="2"/>
  </si>
  <si>
    <r>
      <t>(MJ/m</t>
    </r>
    <r>
      <rPr>
        <vertAlign val="superscript"/>
        <sz val="10"/>
        <rFont val="ＭＳ Ｐゴシック"/>
        <family val="3"/>
        <charset val="128"/>
      </rPr>
      <t>2</t>
    </r>
    <r>
      <rPr>
        <sz val="10"/>
        <rFont val="ＭＳ Ｐゴシック"/>
        <family val="3"/>
        <charset val="128"/>
      </rPr>
      <t>)</t>
    </r>
    <phoneticPr fontId="2"/>
  </si>
  <si>
    <t>気圧</t>
    <rPh sb="0" eb="2">
      <t>キアツ</t>
    </rPh>
    <phoneticPr fontId="2"/>
  </si>
  <si>
    <t>日射量</t>
    <rPh sb="0" eb="2">
      <t>ニッシャ</t>
    </rPh>
    <rPh sb="2" eb="3">
      <t>リョウ</t>
    </rPh>
    <phoneticPr fontId="2"/>
  </si>
  <si>
    <t>雨量</t>
    <rPh sb="0" eb="2">
      <t>ウリョウ</t>
    </rPh>
    <phoneticPr fontId="2"/>
  </si>
  <si>
    <t>湿度</t>
    <rPh sb="0" eb="2">
      <t>シツド</t>
    </rPh>
    <phoneticPr fontId="2"/>
  </si>
  <si>
    <t>気温</t>
    <rPh sb="0" eb="2">
      <t>キオン</t>
    </rPh>
    <phoneticPr fontId="2"/>
  </si>
  <si>
    <t>風速</t>
    <rPh sb="0" eb="2">
      <t>フウソク</t>
    </rPh>
    <phoneticPr fontId="2"/>
  </si>
  <si>
    <t>分</t>
    <rPh sb="0" eb="1">
      <t>フン</t>
    </rPh>
    <phoneticPr fontId="3"/>
  </si>
  <si>
    <t>サンプリング実施時期</t>
    <rPh sb="6" eb="8">
      <t>ジッシ</t>
    </rPh>
    <rPh sb="8" eb="10">
      <t>ジキ</t>
    </rPh>
    <phoneticPr fontId="3"/>
  </si>
  <si>
    <t>調査時期</t>
    <rPh sb="0" eb="2">
      <t>チョウサ</t>
    </rPh>
    <rPh sb="2" eb="4">
      <t>ジキ</t>
    </rPh>
    <phoneticPr fontId="3"/>
  </si>
  <si>
    <t>年</t>
    <rPh sb="0" eb="1">
      <t>ネン</t>
    </rPh>
    <phoneticPr fontId="3"/>
  </si>
  <si>
    <t>月</t>
    <rPh sb="0" eb="1">
      <t>ツキ</t>
    </rPh>
    <phoneticPr fontId="3"/>
  </si>
  <si>
    <t>日</t>
    <rPh sb="0" eb="1">
      <t>ヒ</t>
    </rPh>
    <phoneticPr fontId="3"/>
  </si>
  <si>
    <t>時</t>
    <rPh sb="0" eb="1">
      <t>ジ</t>
    </rPh>
    <phoneticPr fontId="3"/>
  </si>
  <si>
    <t>～</t>
    <phoneticPr fontId="3"/>
  </si>
  <si>
    <t>H</t>
  </si>
  <si>
    <t>※気象条件のデータの入力要領は、環境省の”PM2.5 成分測定結果記入要領（H28 年度報告用）”に準じる。ご不明の場合は事務局（群馬県）までお問い合わせ下さい</t>
    <rPh sb="1" eb="3">
      <t>キショウ</t>
    </rPh>
    <rPh sb="3" eb="5">
      <t>ジョウケン</t>
    </rPh>
    <rPh sb="10" eb="12">
      <t>ニュウリョク</t>
    </rPh>
    <rPh sb="12" eb="14">
      <t>ヨウリョウ</t>
    </rPh>
    <rPh sb="16" eb="19">
      <t>カンキョウショウ</t>
    </rPh>
    <rPh sb="50" eb="51">
      <t>ジュン</t>
    </rPh>
    <rPh sb="55" eb="57">
      <t>フメイ</t>
    </rPh>
    <rPh sb="58" eb="60">
      <t>バアイ</t>
    </rPh>
    <rPh sb="61" eb="64">
      <t>ジムキョク</t>
    </rPh>
    <rPh sb="65" eb="68">
      <t>グンマケン</t>
    </rPh>
    <rPh sb="72" eb="73">
      <t>ト</t>
    </rPh>
    <rPh sb="74" eb="75">
      <t>ア</t>
    </rPh>
    <rPh sb="77" eb="78">
      <t>クダ</t>
    </rPh>
    <phoneticPr fontId="3"/>
  </si>
  <si>
    <t>質量
濃度</t>
    <rPh sb="0" eb="2">
      <t>シツリョウ</t>
    </rPh>
    <rPh sb="3" eb="5">
      <t>ノウド</t>
    </rPh>
    <phoneticPr fontId="3"/>
  </si>
  <si>
    <t>W</t>
  </si>
  <si>
    <t>～</t>
  </si>
  <si>
    <t>&lt;1.5</t>
  </si>
  <si>
    <t>&lt;0.11</t>
  </si>
  <si>
    <t>&lt;0.017</t>
  </si>
  <si>
    <t>&lt;0.09</t>
  </si>
  <si>
    <t>&lt;0.14</t>
  </si>
  <si>
    <t>&lt;0.12</t>
  </si>
  <si>
    <t>Pall Teflo 47mmΦ　2.0μm</t>
  </si>
  <si>
    <t>FRM2025D</t>
  </si>
  <si>
    <t>Pall flex 2500QAT-UP 47mmΦ</t>
  </si>
  <si>
    <t>21.5±1.5</t>
  </si>
  <si>
    <t>35±5</t>
  </si>
  <si>
    <t>エー・アンド・デー</t>
    <phoneticPr fontId="3"/>
  </si>
  <si>
    <t>1/4</t>
  </si>
  <si>
    <t>なし</t>
  </si>
  <si>
    <t>あり</t>
  </si>
  <si>
    <t>IMPROVE</t>
  </si>
  <si>
    <t>PTFE</t>
  </si>
  <si>
    <t>In</t>
  </si>
  <si>
    <t>Agilent</t>
  </si>
  <si>
    <t>Be</t>
  </si>
  <si>
    <t>Cd</t>
  </si>
  <si>
    <t>(ng/m3)</t>
  </si>
  <si>
    <t>&lt;51</t>
  </si>
  <si>
    <t>&lt;0.08</t>
  </si>
  <si>
    <t>&lt;9.5</t>
  </si>
  <si>
    <t>&lt;0.68</t>
  </si>
  <si>
    <t>&lt;0.1</t>
  </si>
  <si>
    <t>&lt;0.21</t>
  </si>
  <si>
    <t>&lt;0.053</t>
  </si>
  <si>
    <t>&lt;0.33</t>
  </si>
  <si>
    <t>&lt;0.13</t>
  </si>
  <si>
    <t>&lt;0.22</t>
  </si>
  <si>
    <t>&lt;0.048</t>
  </si>
  <si>
    <t>&lt;0.069</t>
  </si>
  <si>
    <t>&lt;0.46</t>
  </si>
  <si>
    <t>&lt;0.004</t>
  </si>
  <si>
    <t>&lt;0.011</t>
  </si>
  <si>
    <t>&lt;0.0028</t>
  </si>
  <si>
    <t>&lt;0.029</t>
  </si>
  <si>
    <t>&lt;37</t>
  </si>
  <si>
    <t>&lt;17</t>
  </si>
  <si>
    <t>&lt;19</t>
  </si>
  <si>
    <t>&lt;0.32</t>
  </si>
  <si>
    <t>&lt;15</t>
  </si>
  <si>
    <t>&lt;1</t>
  </si>
  <si>
    <t>&lt;0.92</t>
  </si>
  <si>
    <t>&lt;8.6</t>
  </si>
  <si>
    <t>&lt;0.084</t>
  </si>
  <si>
    <t>※欠測の場合は「zzz｣、検出下限値以上定量下限値未満はその値、検出下限値未満の場合は不等号「&lt;」をつけて記入、分析を実施していない場合は「&lt;」を記入してください。</t>
    <rPh sb="1" eb="2">
      <t>ケツ</t>
    </rPh>
    <rPh sb="2" eb="3">
      <t>ソク</t>
    </rPh>
    <rPh sb="4" eb="6">
      <t>バアイ</t>
    </rPh>
    <rPh sb="13" eb="15">
      <t>ケンシュツ</t>
    </rPh>
    <rPh sb="15" eb="17">
      <t>カゲン</t>
    </rPh>
    <rPh sb="17" eb="18">
      <t>チ</t>
    </rPh>
    <rPh sb="18" eb="20">
      <t>イジョウ</t>
    </rPh>
    <rPh sb="20" eb="22">
      <t>テイリョウ</t>
    </rPh>
    <rPh sb="22" eb="24">
      <t>カゲン</t>
    </rPh>
    <rPh sb="24" eb="25">
      <t>チ</t>
    </rPh>
    <rPh sb="25" eb="27">
      <t>ミマン</t>
    </rPh>
    <rPh sb="30" eb="31">
      <t>アタイ</t>
    </rPh>
    <rPh sb="32" eb="34">
      <t>ケンシュツ</t>
    </rPh>
    <rPh sb="34" eb="36">
      <t>カゲン</t>
    </rPh>
    <rPh sb="36" eb="37">
      <t>チ</t>
    </rPh>
    <rPh sb="37" eb="39">
      <t>ミマン</t>
    </rPh>
    <rPh sb="40" eb="42">
      <t>バアイ</t>
    </rPh>
    <rPh sb="43" eb="46">
      <t>フトウゴウ</t>
    </rPh>
    <rPh sb="53" eb="55">
      <t>キニュウ</t>
    </rPh>
    <rPh sb="56" eb="58">
      <t>ブンセキ</t>
    </rPh>
    <rPh sb="59" eb="61">
      <t>ジッシ</t>
    </rPh>
    <rPh sb="66" eb="68">
      <t>バアイ</t>
    </rPh>
    <rPh sb="73" eb="75">
      <t>キニュウ</t>
    </rPh>
    <phoneticPr fontId="3"/>
  </si>
  <si>
    <t>&lt;0.014</t>
  </si>
  <si>
    <t>&lt;0.0064</t>
  </si>
  <si>
    <t>&lt;0.049</t>
  </si>
  <si>
    <t>&lt;9.8</t>
  </si>
  <si>
    <t>&lt;18</t>
  </si>
  <si>
    <t>&lt;75</t>
  </si>
  <si>
    <t>&lt;4.5</t>
  </si>
  <si>
    <t>&lt;0.93</t>
  </si>
  <si>
    <t>&lt;12</t>
  </si>
  <si>
    <t>&lt;0.47</t>
  </si>
  <si>
    <t>&lt;0.081</t>
  </si>
  <si>
    <t>&lt;0.25</t>
  </si>
  <si>
    <t>&lt;0.036</t>
  </si>
  <si>
    <t>&lt;0.6</t>
  </si>
  <si>
    <t>&lt;0.067</t>
  </si>
  <si>
    <t>&lt;0.28</t>
  </si>
  <si>
    <t>&lt;8.8</t>
  </si>
  <si>
    <t>&lt;0.34</t>
  </si>
  <si>
    <t>&lt;32</t>
  </si>
  <si>
    <t>&lt;0.15</t>
  </si>
  <si>
    <t>&lt;0.23</t>
  </si>
  <si>
    <t>Si</t>
  </si>
  <si>
    <t>Ce</t>
  </si>
  <si>
    <t>Hf</t>
  </si>
  <si>
    <t>Ta</t>
  </si>
  <si>
    <t>Th</t>
  </si>
  <si>
    <t>OC1</t>
  </si>
  <si>
    <t>OC2</t>
  </si>
  <si>
    <t>OC3</t>
  </si>
  <si>
    <t>OC4</t>
  </si>
  <si>
    <t>Ocpyro</t>
  </si>
  <si>
    <t>EC1</t>
  </si>
  <si>
    <t>EC2</t>
  </si>
  <si>
    <t>EC3</t>
  </si>
  <si>
    <t>OC</t>
  </si>
  <si>
    <t>EC</t>
  </si>
  <si>
    <t>WSOC</t>
  </si>
  <si>
    <t>(μg/m3)</t>
  </si>
  <si>
    <t>&lt;0.023</t>
  </si>
  <si>
    <t>&lt;0.073</t>
  </si>
  <si>
    <t>&lt;1.3</t>
  </si>
  <si>
    <t>&lt;0.48</t>
  </si>
  <si>
    <t>&lt;0.075</t>
  </si>
  <si>
    <t>&lt;0.26</t>
  </si>
  <si>
    <t>&lt;0.041</t>
  </si>
  <si>
    <t>&lt;0.087</t>
  </si>
  <si>
    <t>&lt;0.0085</t>
  </si>
  <si>
    <t>&lt;31</t>
  </si>
  <si>
    <t>&lt;46</t>
  </si>
  <si>
    <t>&lt;0.43</t>
  </si>
  <si>
    <t>&lt;0.99</t>
  </si>
  <si>
    <t>&lt;14</t>
  </si>
  <si>
    <t>&lt;3.8</t>
  </si>
  <si>
    <t>&lt;0.077</t>
  </si>
  <si>
    <t>&lt;0.0026</t>
  </si>
  <si>
    <t>&lt;0.55</t>
  </si>
  <si>
    <t>PM2.5</t>
  </si>
  <si>
    <t>&lt;0.068</t>
  </si>
  <si>
    <t>&lt;0.092</t>
  </si>
  <si>
    <t>&lt;0.16</t>
  </si>
  <si>
    <t>&lt;0.085</t>
  </si>
  <si>
    <t>&lt;0.083</t>
  </si>
  <si>
    <t>&lt;0.0077</t>
  </si>
  <si>
    <t>&lt;0.38</t>
  </si>
  <si>
    <t>&lt;0.045</t>
  </si>
  <si>
    <t>&lt;0.5</t>
  </si>
  <si>
    <t>&lt;1.1</t>
  </si>
  <si>
    <t>&lt;24</t>
  </si>
  <si>
    <t>平成29年度関東PM合同調査4段フィルターパック分析結果入力表（関東地方大気環境対策推進連絡会　浮遊粒子状物質調査会議）</t>
    <rPh sb="6" eb="8">
      <t>カントウ</t>
    </rPh>
    <rPh sb="24" eb="26">
      <t>ブンセキ</t>
    </rPh>
    <rPh sb="28" eb="30">
      <t>ニュウリョク</t>
    </rPh>
    <rPh sb="32" eb="34">
      <t>カントウ</t>
    </rPh>
    <rPh sb="34" eb="36">
      <t>チホウ</t>
    </rPh>
    <rPh sb="36" eb="38">
      <t>タイキ</t>
    </rPh>
    <rPh sb="38" eb="40">
      <t>カンキョウ</t>
    </rPh>
    <rPh sb="40" eb="42">
      <t>タイサク</t>
    </rPh>
    <rPh sb="42" eb="44">
      <t>スイシン</t>
    </rPh>
    <rPh sb="44" eb="47">
      <t>レンラクカイ</t>
    </rPh>
    <rPh sb="48" eb="50">
      <t>フユウ</t>
    </rPh>
    <rPh sb="50" eb="53">
      <t>リュウシジョウ</t>
    </rPh>
    <rPh sb="53" eb="55">
      <t>ブッシツ</t>
    </rPh>
    <rPh sb="55" eb="57">
      <t>チョウサ</t>
    </rPh>
    <rPh sb="57" eb="59">
      <t>カイギ</t>
    </rPh>
    <phoneticPr fontId="3"/>
  </si>
  <si>
    <t>平成２７年度関東SPM合同調査4段フィルターパック結果計算表（関東地方環境対策推進本部大気環境部会浮遊粒子状物質調査会議）</t>
    <rPh sb="6" eb="8">
      <t>カントウ</t>
    </rPh>
    <rPh sb="31" eb="33">
      <t>カントウ</t>
    </rPh>
    <rPh sb="33" eb="35">
      <t>チホウ</t>
    </rPh>
    <rPh sb="35" eb="37">
      <t>カンキョウ</t>
    </rPh>
    <rPh sb="37" eb="39">
      <t>タイサク</t>
    </rPh>
    <rPh sb="39" eb="41">
      <t>スイシン</t>
    </rPh>
    <rPh sb="41" eb="43">
      <t>ホンブ</t>
    </rPh>
    <rPh sb="43" eb="45">
      <t>タイキ</t>
    </rPh>
    <rPh sb="45" eb="47">
      <t>カンキョウ</t>
    </rPh>
    <rPh sb="47" eb="49">
      <t>ブカイ</t>
    </rPh>
    <rPh sb="49" eb="51">
      <t>フユウ</t>
    </rPh>
    <rPh sb="51" eb="54">
      <t>リュウシジョウ</t>
    </rPh>
    <rPh sb="54" eb="56">
      <t>ブッシツ</t>
    </rPh>
    <rPh sb="56" eb="58">
      <t>チョウサ</t>
    </rPh>
    <rPh sb="58" eb="60">
      <t>カイギ</t>
    </rPh>
    <phoneticPr fontId="3"/>
  </si>
  <si>
    <t>調査地点：</t>
    <rPh sb="0" eb="2">
      <t>チョウサ</t>
    </rPh>
    <rPh sb="2" eb="4">
      <t>チテン</t>
    </rPh>
    <phoneticPr fontId="3"/>
  </si>
  <si>
    <t>調査機関：</t>
    <rPh sb="0" eb="2">
      <t>チョウサ</t>
    </rPh>
    <rPh sb="2" eb="4">
      <t>キカン</t>
    </rPh>
    <phoneticPr fontId="3"/>
  </si>
  <si>
    <t>担当者：</t>
    <rPh sb="0" eb="3">
      <t>タントウシャ</t>
    </rPh>
    <phoneticPr fontId="3"/>
  </si>
  <si>
    <t>：入力セル</t>
    <rPh sb="1" eb="3">
      <t>ニュウリョク</t>
    </rPh>
    <phoneticPr fontId="3"/>
  </si>
  <si>
    <t>単位：</t>
    <rPh sb="0" eb="2">
      <t>タンイ</t>
    </rPh>
    <phoneticPr fontId="3"/>
  </si>
  <si>
    <r>
      <t>nmol/m</t>
    </r>
    <r>
      <rPr>
        <vertAlign val="superscript"/>
        <sz val="10"/>
        <rFont val="Times New Roman"/>
        <family val="1"/>
      </rPr>
      <t>3</t>
    </r>
    <phoneticPr fontId="3"/>
  </si>
  <si>
    <r>
      <t>イオンバランスの検定表</t>
    </r>
    <r>
      <rPr>
        <b/>
        <sz val="11"/>
        <color indexed="10"/>
        <rFont val="ＭＳ Ｐゴシック"/>
        <family val="3"/>
        <charset val="128"/>
      </rPr>
      <t>(報告は不要です）</t>
    </r>
    <rPh sb="8" eb="10">
      <t>ケンテイ</t>
    </rPh>
    <rPh sb="10" eb="11">
      <t>ヒョウ</t>
    </rPh>
    <phoneticPr fontId="3"/>
  </si>
  <si>
    <t>サンプリング期間</t>
    <rPh sb="6" eb="8">
      <t>キカン</t>
    </rPh>
    <phoneticPr fontId="3"/>
  </si>
  <si>
    <t>流量</t>
    <rPh sb="0" eb="2">
      <t>リュウリョウ</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</si>
  <si>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</si>
  <si>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</si>
  <si>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</si>
  <si>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</si>
  <si>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ガス</t>
    <phoneticPr fontId="3"/>
  </si>
  <si>
    <t>粒子</t>
    <rPh sb="0" eb="2">
      <t>リュウシ</t>
    </rPh>
    <phoneticPr fontId="3"/>
  </si>
  <si>
    <t>粒子　(ueq/L)</t>
    <rPh sb="0" eb="2">
      <t>リュウシ</t>
    </rPh>
    <phoneticPr fontId="3"/>
  </si>
  <si>
    <t>調査期間</t>
    <rPh sb="0" eb="2">
      <t>チョウサ</t>
    </rPh>
    <rPh sb="2" eb="4">
      <t>キカン</t>
    </rPh>
    <phoneticPr fontId="3"/>
  </si>
  <si>
    <t>開始</t>
    <rPh sb="0" eb="2">
      <t>カイシ</t>
    </rPh>
    <phoneticPr fontId="3"/>
  </si>
  <si>
    <t>終了</t>
    <rPh sb="0" eb="2">
      <t>シュウリョウ</t>
    </rPh>
    <phoneticPr fontId="3"/>
  </si>
  <si>
    <t>平均気温</t>
    <rPh sb="0" eb="2">
      <t>ヘイキン</t>
    </rPh>
    <rPh sb="2" eb="4">
      <t>キオン</t>
    </rPh>
    <phoneticPr fontId="3"/>
  </si>
  <si>
    <t>総流量</t>
    <rPh sb="0" eb="3">
      <t>ソウリュウリョウ</t>
    </rPh>
    <phoneticPr fontId="3"/>
  </si>
  <si>
    <t>補正値</t>
    <rPh sb="0" eb="3">
      <t>ホセイチ</t>
    </rPh>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</si>
  <si>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</si>
  <si>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</si>
  <si>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</si>
  <si>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</si>
  <si>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</si>
  <si>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</si>
  <si>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t>
    </r>
    <phoneticPr fontId="3"/>
  </si>
  <si>
    <r>
      <t>Ca</t>
    </r>
    <r>
      <rPr>
        <vertAlign val="subscript"/>
        <sz val="10"/>
        <rFont val="Times New Roman"/>
        <family val="1"/>
      </rPr>
      <t>2</t>
    </r>
    <r>
      <rPr>
        <vertAlign val="superscript"/>
        <sz val="10"/>
        <rFont val="Times New Roman"/>
        <family val="1"/>
      </rPr>
      <t>+</t>
    </r>
    <phoneticPr fontId="3"/>
  </si>
  <si>
    <t>試料番号</t>
    <rPh sb="0" eb="2">
      <t>シリョウ</t>
    </rPh>
    <rPh sb="2" eb="4">
      <t>バンゴウ</t>
    </rPh>
    <phoneticPr fontId="3"/>
  </si>
  <si>
    <r>
      <t>SO</t>
    </r>
    <r>
      <rPr>
        <vertAlign val="subscript"/>
        <sz val="10"/>
        <rFont val="Times New Roman"/>
        <family val="1"/>
      </rPr>
      <t>2</t>
    </r>
    <phoneticPr fontId="3"/>
  </si>
  <si>
    <r>
      <t>HNO</t>
    </r>
    <r>
      <rPr>
        <vertAlign val="subscript"/>
        <sz val="10"/>
        <rFont val="Times New Roman"/>
        <family val="1"/>
      </rPr>
      <t>3</t>
    </r>
    <phoneticPr fontId="3"/>
  </si>
  <si>
    <t>HCl</t>
    <phoneticPr fontId="3"/>
  </si>
  <si>
    <r>
      <t>NH</t>
    </r>
    <r>
      <rPr>
        <vertAlign val="subscript"/>
        <sz val="10"/>
        <rFont val="Times New Roman"/>
        <family val="1"/>
      </rPr>
      <t>3</t>
    </r>
    <phoneticPr fontId="3"/>
  </si>
  <si>
    <r>
      <t>Mg</t>
    </r>
    <r>
      <rPr>
        <vertAlign val="superscript"/>
        <sz val="10"/>
        <rFont val="Times New Roman"/>
        <family val="1"/>
      </rPr>
      <t>2+</t>
    </r>
    <phoneticPr fontId="3"/>
  </si>
  <si>
    <r>
      <t>Ca</t>
    </r>
    <r>
      <rPr>
        <vertAlign val="superscript"/>
        <sz val="10"/>
        <rFont val="Times New Roman"/>
        <family val="1"/>
      </rPr>
      <t>2+</t>
    </r>
    <phoneticPr fontId="3"/>
  </si>
  <si>
    <r>
      <t>SO</t>
    </r>
    <r>
      <rPr>
        <vertAlign val="subscript"/>
        <sz val="10"/>
        <rFont val="Times New Roman"/>
        <family val="1"/>
      </rPr>
      <t>4</t>
    </r>
    <r>
      <rPr>
        <vertAlign val="superscript"/>
        <sz val="10"/>
        <rFont val="Times New Roman"/>
        <family val="1"/>
      </rPr>
      <t>2-</t>
    </r>
    <phoneticPr fontId="3"/>
  </si>
  <si>
    <r>
      <t>NO</t>
    </r>
    <r>
      <rPr>
        <vertAlign val="subscript"/>
        <sz val="10"/>
        <rFont val="Times New Roman"/>
        <family val="1"/>
      </rPr>
      <t>3</t>
    </r>
    <r>
      <rPr>
        <vertAlign val="superscript"/>
        <sz val="10"/>
        <rFont val="Times New Roman"/>
        <family val="1"/>
      </rPr>
      <t>-</t>
    </r>
    <phoneticPr fontId="3"/>
  </si>
  <si>
    <r>
      <t>Cl</t>
    </r>
    <r>
      <rPr>
        <vertAlign val="superscript"/>
        <sz val="10"/>
        <rFont val="Times New Roman"/>
        <family val="1"/>
      </rPr>
      <t>-</t>
    </r>
    <phoneticPr fontId="3"/>
  </si>
  <si>
    <r>
      <t>NH</t>
    </r>
    <r>
      <rPr>
        <vertAlign val="subscript"/>
        <sz val="10"/>
        <rFont val="Times New Roman"/>
        <family val="1"/>
      </rPr>
      <t>4</t>
    </r>
    <r>
      <rPr>
        <vertAlign val="superscript"/>
        <sz val="10"/>
        <rFont val="Times New Roman"/>
        <family val="1"/>
      </rPr>
      <t>+</t>
    </r>
    <phoneticPr fontId="3"/>
  </si>
  <si>
    <r>
      <t>Na</t>
    </r>
    <r>
      <rPr>
        <vertAlign val="superscript"/>
        <sz val="10"/>
        <rFont val="Times New Roman"/>
        <family val="1"/>
      </rPr>
      <t>+</t>
    </r>
    <phoneticPr fontId="3"/>
  </si>
  <si>
    <r>
      <t>K</t>
    </r>
    <r>
      <rPr>
        <vertAlign val="superscript"/>
        <sz val="10"/>
        <rFont val="Times New Roman"/>
        <family val="1"/>
      </rPr>
      <t>+</t>
    </r>
    <phoneticPr fontId="3"/>
  </si>
  <si>
    <r>
      <t>Mg</t>
    </r>
    <r>
      <rPr>
        <vertAlign val="superscript"/>
        <sz val="10"/>
        <rFont val="Times New Roman"/>
        <family val="1"/>
      </rPr>
      <t>2+</t>
    </r>
    <phoneticPr fontId="3"/>
  </si>
  <si>
    <r>
      <t>Ca</t>
    </r>
    <r>
      <rPr>
        <vertAlign val="superscript"/>
        <sz val="10"/>
        <rFont val="Times New Roman"/>
        <family val="1"/>
      </rPr>
      <t>2+</t>
    </r>
    <phoneticPr fontId="3"/>
  </si>
  <si>
    <t>Anion</t>
    <phoneticPr fontId="3"/>
  </si>
  <si>
    <t>Cation</t>
    <phoneticPr fontId="3"/>
  </si>
  <si>
    <t>Total</t>
    <phoneticPr fontId="3"/>
  </si>
  <si>
    <t>R1</t>
    <phoneticPr fontId="3"/>
  </si>
  <si>
    <r>
      <t>R1</t>
    </r>
    <r>
      <rPr>
        <sz val="10"/>
        <rFont val="ＭＳ Ｐ明朝"/>
        <family val="1"/>
        <charset val="128"/>
      </rPr>
      <t>基準</t>
    </r>
    <rPh sb="2" eb="4">
      <t>キジュン</t>
    </rPh>
    <phoneticPr fontId="3"/>
  </si>
  <si>
    <t>判定</t>
    <rPh sb="0" eb="2">
      <t>ハンテイ</t>
    </rPh>
    <phoneticPr fontId="3"/>
  </si>
  <si>
    <t>年月日</t>
    <rPh sb="0" eb="3">
      <t>ネンガッピ</t>
    </rPh>
    <phoneticPr fontId="3"/>
  </si>
  <si>
    <t>時刻</t>
    <rPh sb="0" eb="2">
      <t>ジコク</t>
    </rPh>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</si>
  <si>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</si>
  <si>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</si>
  <si>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</si>
  <si>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</si>
  <si>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</si>
  <si>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</si>
  <si>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t>
  </si>
  <si>
    <t>平成２９年度関東PM合同調査4段フィルターパック分析結果入力表（関東地方環境対策推進本部大気環境部会浮遊粒子状物質調査会議）</t>
    <rPh sb="6" eb="8">
      <t>カントウ</t>
    </rPh>
    <rPh sb="24" eb="26">
      <t>ブンセキ</t>
    </rPh>
    <rPh sb="28" eb="30">
      <t>ニュウリョク</t>
    </rPh>
    <rPh sb="32" eb="34">
      <t>カントウ</t>
    </rPh>
    <rPh sb="34" eb="36">
      <t>チホウ</t>
    </rPh>
    <rPh sb="36" eb="38">
      <t>カンキョウ</t>
    </rPh>
    <rPh sb="38" eb="40">
      <t>タイサク</t>
    </rPh>
    <rPh sb="40" eb="42">
      <t>スイシン</t>
    </rPh>
    <rPh sb="42" eb="44">
      <t>ホンブ</t>
    </rPh>
    <rPh sb="44" eb="46">
      <t>タイキ</t>
    </rPh>
    <rPh sb="46" eb="48">
      <t>カンキョウ</t>
    </rPh>
    <rPh sb="48" eb="50">
      <t>ブカイ</t>
    </rPh>
    <rPh sb="50" eb="52">
      <t>フユウ</t>
    </rPh>
    <rPh sb="52" eb="55">
      <t>リュウシジョウ</t>
    </rPh>
    <rPh sb="55" eb="57">
      <t>ブッシツ</t>
    </rPh>
    <rPh sb="57" eb="59">
      <t>チョウサ</t>
    </rPh>
    <rPh sb="59" eb="61">
      <t>カイギ</t>
    </rPh>
    <phoneticPr fontId="3"/>
  </si>
  <si>
    <t>平成２９年度関東PM合同調査4段フィルターパック結果計算表（関東地方環境対策推進本部大気環境部会浮遊粒子状物質調査会議）</t>
    <rPh sb="6" eb="8">
      <t>カントウ</t>
    </rPh>
    <rPh sb="30" eb="32">
      <t>カントウ</t>
    </rPh>
    <rPh sb="32" eb="34">
      <t>チホウ</t>
    </rPh>
    <rPh sb="34" eb="36">
      <t>カンキョウ</t>
    </rPh>
    <rPh sb="36" eb="38">
      <t>タイサク</t>
    </rPh>
    <rPh sb="38" eb="40">
      <t>スイシン</t>
    </rPh>
    <rPh sb="40" eb="42">
      <t>ホンブ</t>
    </rPh>
    <rPh sb="42" eb="44">
      <t>タイキ</t>
    </rPh>
    <rPh sb="44" eb="46">
      <t>カンキョウ</t>
    </rPh>
    <rPh sb="46" eb="48">
      <t>ブカイ</t>
    </rPh>
    <rPh sb="48" eb="50">
      <t>フユウ</t>
    </rPh>
    <rPh sb="50" eb="53">
      <t>リュウシジョウ</t>
    </rPh>
    <rPh sb="53" eb="55">
      <t>ブッシツ</t>
    </rPh>
    <rPh sb="55" eb="57">
      <t>チョウサ</t>
    </rPh>
    <rPh sb="57" eb="59">
      <t>カイギ</t>
    </rPh>
    <phoneticPr fontId="3"/>
  </si>
  <si>
    <r>
      <t>F0_</t>
    </r>
    <r>
      <rPr>
        <sz val="10"/>
        <rFont val="ＭＳ Ｐ明朝"/>
        <family val="1"/>
        <charset val="128"/>
      </rPr>
      <t>テフロンろ紙</t>
    </r>
    <r>
      <rPr>
        <sz val="10"/>
        <rFont val="Times New Roman"/>
        <family val="1"/>
      </rPr>
      <t>(mg/l)</t>
    </r>
    <rPh sb="8" eb="9">
      <t>シ</t>
    </rPh>
    <phoneticPr fontId="3"/>
  </si>
  <si>
    <r>
      <t>F1_</t>
    </r>
    <r>
      <rPr>
        <sz val="10"/>
        <rFont val="ＭＳ Ｐ明朝"/>
        <family val="1"/>
        <charset val="128"/>
      </rPr>
      <t>ポリアミドろ紙</t>
    </r>
    <r>
      <rPr>
        <sz val="10"/>
        <rFont val="Times New Roman"/>
        <family val="1"/>
      </rPr>
      <t>(mg/l)</t>
    </r>
    <rPh sb="9" eb="10">
      <t>シ</t>
    </rPh>
    <phoneticPr fontId="3"/>
  </si>
  <si>
    <r>
      <t>F2_</t>
    </r>
    <r>
      <rPr>
        <sz val="10"/>
        <rFont val="ＭＳ Ｐ明朝"/>
        <family val="1"/>
        <charset val="128"/>
      </rPr>
      <t>炭酸カリウム含浸ろ紙</t>
    </r>
    <r>
      <rPr>
        <sz val="10"/>
        <rFont val="Times New Roman"/>
        <family val="1"/>
      </rPr>
      <t>(mg/l)</t>
    </r>
    <rPh sb="3" eb="5">
      <t>タンサン</t>
    </rPh>
    <rPh sb="9" eb="10">
      <t>ガン</t>
    </rPh>
    <rPh sb="10" eb="11">
      <t>シン</t>
    </rPh>
    <rPh sb="12" eb="13">
      <t>シ</t>
    </rPh>
    <phoneticPr fontId="3"/>
  </si>
  <si>
    <r>
      <t>F3_</t>
    </r>
    <r>
      <rPr>
        <sz val="10"/>
        <rFont val="ＭＳ Ｐ明朝"/>
        <family val="1"/>
        <charset val="128"/>
      </rPr>
      <t>リン酸</t>
    </r>
    <r>
      <rPr>
        <sz val="10"/>
        <rFont val="Times New Roman"/>
        <family val="1"/>
      </rPr>
      <t>(mg/l)</t>
    </r>
    <rPh sb="5" eb="6">
      <t>サン</t>
    </rPh>
    <phoneticPr fontId="3"/>
  </si>
  <si>
    <t>粒子　(ueq/l)</t>
    <rPh sb="0" eb="2">
      <t>リュウシ</t>
    </rPh>
    <phoneticPr fontId="3"/>
  </si>
  <si>
    <t>Anion</t>
    <phoneticPr fontId="3"/>
  </si>
  <si>
    <t>Cation</t>
    <phoneticPr fontId="3"/>
  </si>
  <si>
    <t>Total</t>
    <phoneticPr fontId="3"/>
  </si>
  <si>
    <t>R1</t>
    <phoneticPr fontId="3"/>
  </si>
  <si>
    <r>
      <t>(</t>
    </r>
    <r>
      <rPr>
        <sz val="10"/>
        <rFont val="ＭＳ Ｐゴシック"/>
        <family val="3"/>
        <charset val="128"/>
      </rPr>
      <t>℃</t>
    </r>
    <r>
      <rPr>
        <sz val="10"/>
        <rFont val="Times New Roman"/>
        <family val="1"/>
      </rPr>
      <t>)</t>
    </r>
    <phoneticPr fontId="3"/>
  </si>
  <si>
    <r>
      <t>(m</t>
    </r>
    <r>
      <rPr>
        <vertAlign val="superscript"/>
        <sz val="10"/>
        <rFont val="Times New Roman"/>
        <family val="1"/>
      </rPr>
      <t>3</t>
    </r>
    <r>
      <rPr>
        <sz val="10"/>
        <rFont val="Times New Roman"/>
        <family val="1"/>
      </rPr>
      <t>)</t>
    </r>
    <phoneticPr fontId="3"/>
  </si>
  <si>
    <t>サンプル</t>
    <phoneticPr fontId="3"/>
  </si>
  <si>
    <t>ブランク</t>
    <phoneticPr fontId="3"/>
  </si>
  <si>
    <t>Date</t>
    <phoneticPr fontId="3"/>
  </si>
  <si>
    <t>Time</t>
    <phoneticPr fontId="3"/>
  </si>
  <si>
    <t>常時監視データ</t>
    <rPh sb="0" eb="2">
      <t>ジョウジ</t>
    </rPh>
    <rPh sb="2" eb="4">
      <t>カンシ</t>
    </rPh>
    <phoneticPr fontId="3"/>
  </si>
  <si>
    <t>地点名:</t>
    <rPh sb="0" eb="2">
      <t>チテン</t>
    </rPh>
    <rPh sb="2" eb="3">
      <t>メイ</t>
    </rPh>
    <phoneticPr fontId="3"/>
  </si>
  <si>
    <t>真岡市役所</t>
    <rPh sb="0" eb="5">
      <t>モオカシヤクショ</t>
    </rPh>
    <phoneticPr fontId="3"/>
  </si>
  <si>
    <t>PM2.5自動測定機機種名：</t>
    <rPh sb="5" eb="7">
      <t>ジドウ</t>
    </rPh>
    <rPh sb="7" eb="9">
      <t>ソクテイ</t>
    </rPh>
    <rPh sb="9" eb="10">
      <t>キ</t>
    </rPh>
    <rPh sb="10" eb="13">
      <t>キシュメイ</t>
    </rPh>
    <phoneticPr fontId="3"/>
  </si>
  <si>
    <t>FPM-377</t>
  </si>
  <si>
    <t>←選択してください（リストに無い場合は手入力でお願いします）</t>
    <rPh sb="1" eb="3">
      <t>センタク</t>
    </rPh>
    <rPh sb="14" eb="15">
      <t>ナ</t>
    </rPh>
    <rPh sb="16" eb="18">
      <t>バアイ</t>
    </rPh>
    <rPh sb="19" eb="20">
      <t>テ</t>
    </rPh>
    <rPh sb="20" eb="22">
      <t>ニュウリョク</t>
    </rPh>
    <rPh sb="24" eb="25">
      <t>ネガ</t>
    </rPh>
    <phoneticPr fontId="3"/>
  </si>
  <si>
    <t>月日</t>
    <rPh sb="0" eb="2">
      <t>ツキヒ</t>
    </rPh>
    <phoneticPr fontId="3"/>
  </si>
  <si>
    <r>
      <t>SO</t>
    </r>
    <r>
      <rPr>
        <vertAlign val="subscript"/>
        <sz val="11"/>
        <rFont val="ＭＳ Ｐゴシック"/>
        <family val="3"/>
        <charset val="128"/>
      </rPr>
      <t>2</t>
    </r>
    <phoneticPr fontId="3"/>
  </si>
  <si>
    <t>NO</t>
    <phoneticPr fontId="3"/>
  </si>
  <si>
    <r>
      <t>NO</t>
    </r>
    <r>
      <rPr>
        <vertAlign val="subscript"/>
        <sz val="11"/>
        <rFont val="ＭＳ Ｐゴシック"/>
        <family val="3"/>
        <charset val="128"/>
      </rPr>
      <t>2</t>
    </r>
    <phoneticPr fontId="3"/>
  </si>
  <si>
    <t>NOx</t>
    <phoneticPr fontId="3"/>
  </si>
  <si>
    <t>Ox</t>
    <phoneticPr fontId="3"/>
  </si>
  <si>
    <t>SPM</t>
    <phoneticPr fontId="3"/>
  </si>
  <si>
    <t>PM2.5</t>
    <phoneticPr fontId="3"/>
  </si>
  <si>
    <t>NMHC</t>
    <phoneticPr fontId="3"/>
  </si>
  <si>
    <t>CH4</t>
    <phoneticPr fontId="3"/>
  </si>
  <si>
    <t>THC</t>
    <phoneticPr fontId="3"/>
  </si>
  <si>
    <t>CO</t>
    <phoneticPr fontId="3"/>
  </si>
  <si>
    <t>風向</t>
    <rPh sb="0" eb="2">
      <t>フウコウ</t>
    </rPh>
    <phoneticPr fontId="3"/>
  </si>
  <si>
    <t>風速</t>
    <rPh sb="0" eb="2">
      <t>フウソク</t>
    </rPh>
    <phoneticPr fontId="3"/>
  </si>
  <si>
    <t>温度</t>
    <rPh sb="0" eb="2">
      <t>オンド</t>
    </rPh>
    <phoneticPr fontId="3"/>
  </si>
  <si>
    <t>湿度</t>
    <rPh sb="0" eb="2">
      <t>シツド</t>
    </rPh>
    <phoneticPr fontId="3"/>
  </si>
  <si>
    <t>PM-712</t>
    <phoneticPr fontId="3"/>
  </si>
  <si>
    <t>(ppb)</t>
    <phoneticPr fontId="3"/>
  </si>
  <si>
    <r>
      <t>(μg/m</t>
    </r>
    <r>
      <rPr>
        <vertAlign val="superscript"/>
        <sz val="11"/>
        <rFont val="ＭＳ Ｐゴシック"/>
        <family val="3"/>
        <charset val="128"/>
      </rPr>
      <t>3</t>
    </r>
    <r>
      <rPr>
        <sz val="11"/>
        <rFont val="ＭＳ Ｐゴシック"/>
        <family val="3"/>
        <charset val="128"/>
      </rPr>
      <t>)</t>
    </r>
    <phoneticPr fontId="3"/>
  </si>
  <si>
    <t>(ppmC)</t>
    <phoneticPr fontId="3"/>
  </si>
  <si>
    <t>(ppm)</t>
    <phoneticPr fontId="3"/>
  </si>
  <si>
    <t>(m/s)</t>
    <phoneticPr fontId="3"/>
  </si>
  <si>
    <t>(℃)</t>
    <phoneticPr fontId="3"/>
  </si>
  <si>
    <t>(%)</t>
    <phoneticPr fontId="3"/>
  </si>
  <si>
    <t>PM-71７</t>
    <phoneticPr fontId="3"/>
  </si>
  <si>
    <t>1時</t>
    <rPh sb="1" eb="2">
      <t>ジ</t>
    </rPh>
    <phoneticPr fontId="3"/>
  </si>
  <si>
    <t>NNW</t>
  </si>
  <si>
    <t>APDA-375A</t>
    <phoneticPr fontId="3"/>
  </si>
  <si>
    <t>2時</t>
    <rPh sb="1" eb="2">
      <t>ジ</t>
    </rPh>
    <phoneticPr fontId="3"/>
  </si>
  <si>
    <t>FPM-377</t>
    <phoneticPr fontId="3"/>
  </si>
  <si>
    <t>3時</t>
    <rPh sb="1" eb="2">
      <t>ジ</t>
    </rPh>
    <phoneticPr fontId="3"/>
  </si>
  <si>
    <t>N</t>
  </si>
  <si>
    <t>FH62C14</t>
    <phoneticPr fontId="3"/>
  </si>
  <si>
    <t>4時</t>
    <rPh sb="1" eb="2">
      <t>ジ</t>
    </rPh>
    <phoneticPr fontId="3"/>
  </si>
  <si>
    <t>****</t>
  </si>
  <si>
    <t>SHARP5030</t>
    <phoneticPr fontId="3"/>
  </si>
  <si>
    <t>5時</t>
    <rPh sb="1" eb="2">
      <t>ジ</t>
    </rPh>
    <phoneticPr fontId="3"/>
  </si>
  <si>
    <t>5014i</t>
    <phoneticPr fontId="3"/>
  </si>
  <si>
    <t>6時</t>
    <rPh sb="1" eb="2">
      <t>ジ</t>
    </rPh>
    <phoneticPr fontId="3"/>
  </si>
  <si>
    <t>NNE</t>
  </si>
  <si>
    <t>Model MP101M(BAM)</t>
    <phoneticPr fontId="3"/>
  </si>
  <si>
    <t>7時</t>
    <rPh sb="1" eb="2">
      <t>ジ</t>
    </rPh>
    <phoneticPr fontId="3"/>
  </si>
  <si>
    <t>Model MP101M(CPM)</t>
    <phoneticPr fontId="3"/>
  </si>
  <si>
    <t>8時</t>
    <rPh sb="1" eb="2">
      <t>ジ</t>
    </rPh>
    <phoneticPr fontId="3"/>
  </si>
  <si>
    <t>9時</t>
    <rPh sb="1" eb="2">
      <t>ジ</t>
    </rPh>
    <phoneticPr fontId="3"/>
  </si>
  <si>
    <t>10時</t>
    <rPh sb="2" eb="3">
      <t>ジ</t>
    </rPh>
    <phoneticPr fontId="3"/>
  </si>
  <si>
    <t>WNW</t>
  </si>
  <si>
    <t>11時</t>
    <rPh sb="2" eb="3">
      <t>ジ</t>
    </rPh>
    <phoneticPr fontId="3"/>
  </si>
  <si>
    <t>S</t>
  </si>
  <si>
    <t>12時</t>
    <rPh sb="2" eb="3">
      <t>ジ</t>
    </rPh>
    <phoneticPr fontId="3"/>
  </si>
  <si>
    <t>13時</t>
    <rPh sb="2" eb="3">
      <t>ジ</t>
    </rPh>
    <phoneticPr fontId="3"/>
  </si>
  <si>
    <t>SSE</t>
  </si>
  <si>
    <t>14時</t>
    <rPh sb="2" eb="3">
      <t>ジ</t>
    </rPh>
    <phoneticPr fontId="3"/>
  </si>
  <si>
    <t>15時</t>
    <rPh sb="2" eb="3">
      <t>ジ</t>
    </rPh>
    <phoneticPr fontId="3"/>
  </si>
  <si>
    <t>16時</t>
    <rPh sb="2" eb="3">
      <t>ジ</t>
    </rPh>
    <phoneticPr fontId="3"/>
  </si>
  <si>
    <t>17時</t>
    <rPh sb="2" eb="3">
      <t>ジ</t>
    </rPh>
    <phoneticPr fontId="3"/>
  </si>
  <si>
    <t>18時</t>
    <rPh sb="2" eb="3">
      <t>ジ</t>
    </rPh>
    <phoneticPr fontId="3"/>
  </si>
  <si>
    <t>19時</t>
    <rPh sb="2" eb="3">
      <t>ジ</t>
    </rPh>
    <phoneticPr fontId="3"/>
  </si>
  <si>
    <t>20時</t>
    <rPh sb="2" eb="3">
      <t>ジ</t>
    </rPh>
    <phoneticPr fontId="3"/>
  </si>
  <si>
    <t>21時</t>
    <rPh sb="2" eb="3">
      <t>ジ</t>
    </rPh>
    <phoneticPr fontId="3"/>
  </si>
  <si>
    <t>22時</t>
    <rPh sb="2" eb="3">
      <t>ジ</t>
    </rPh>
    <phoneticPr fontId="3"/>
  </si>
  <si>
    <t>23時</t>
    <rPh sb="2" eb="3">
      <t>ジ</t>
    </rPh>
    <phoneticPr fontId="3"/>
  </si>
  <si>
    <t>24時</t>
    <rPh sb="2" eb="3">
      <t>ジ</t>
    </rPh>
    <phoneticPr fontId="3"/>
  </si>
  <si>
    <t>ESE</t>
  </si>
  <si>
    <t>NE</t>
  </si>
  <si>
    <t>SW</t>
  </si>
  <si>
    <t>SSW</t>
  </si>
  <si>
    <t>ENE</t>
  </si>
  <si>
    <t>E</t>
  </si>
  <si>
    <t>CALM</t>
  </si>
  <si>
    <t>コア期間</t>
    <rPh sb="2" eb="4">
      <t>キカン</t>
    </rPh>
    <phoneticPr fontId="3"/>
  </si>
  <si>
    <t>SE</t>
  </si>
  <si>
    <t>NW</t>
  </si>
  <si>
    <t>APDA-375A</t>
    <phoneticPr fontId="3"/>
  </si>
  <si>
    <t>FPM-377</t>
    <phoneticPr fontId="3"/>
  </si>
  <si>
    <t>FH62C14</t>
    <phoneticPr fontId="3"/>
  </si>
  <si>
    <t>SHARP5030</t>
    <phoneticPr fontId="3"/>
  </si>
  <si>
    <t>5014i</t>
    <phoneticPr fontId="3"/>
  </si>
  <si>
    <t>Model MP101M(BAM)</t>
    <phoneticPr fontId="3"/>
  </si>
  <si>
    <t>Model MP101M(CPM)</t>
    <phoneticPr fontId="3"/>
  </si>
  <si>
    <t>WSW</t>
  </si>
  <si>
    <t>APDA-375A</t>
    <phoneticPr fontId="3"/>
  </si>
  <si>
    <t>FPM-377</t>
    <phoneticPr fontId="3"/>
  </si>
  <si>
    <t>FH62C14</t>
    <phoneticPr fontId="3"/>
  </si>
  <si>
    <t>SHARP5030</t>
    <phoneticPr fontId="3"/>
  </si>
  <si>
    <t>5014i</t>
    <phoneticPr fontId="3"/>
  </si>
  <si>
    <t>Model MP101M(BAM)</t>
    <phoneticPr fontId="3"/>
  </si>
  <si>
    <t>Model MP101M(CPM)</t>
    <phoneticPr fontId="3"/>
  </si>
  <si>
    <t>--</t>
  </si>
  <si>
    <r>
      <t>Cl</t>
    </r>
    <r>
      <rPr>
        <vertAlign val="superscript"/>
        <sz val="11"/>
        <rFont val="HG丸ｺﾞｼｯｸM-PRO"/>
        <family val="3"/>
        <charset val="128"/>
      </rPr>
      <t>-</t>
    </r>
    <phoneticPr fontId="3"/>
  </si>
  <si>
    <r>
      <t>NO</t>
    </r>
    <r>
      <rPr>
        <vertAlign val="subscript"/>
        <sz val="11"/>
        <rFont val="HG丸ｺﾞｼｯｸM-PRO"/>
        <family val="3"/>
        <charset val="128"/>
      </rPr>
      <t>3</t>
    </r>
    <r>
      <rPr>
        <vertAlign val="superscript"/>
        <sz val="11"/>
        <rFont val="HG丸ｺﾞｼｯｸM-PRO"/>
        <family val="3"/>
        <charset val="128"/>
      </rPr>
      <t>-</t>
    </r>
    <phoneticPr fontId="3"/>
  </si>
  <si>
    <r>
      <t>SO</t>
    </r>
    <r>
      <rPr>
        <vertAlign val="subscript"/>
        <sz val="11"/>
        <rFont val="HG丸ｺﾞｼｯｸM-PRO"/>
        <family val="3"/>
        <charset val="128"/>
      </rPr>
      <t>4</t>
    </r>
    <r>
      <rPr>
        <vertAlign val="superscript"/>
        <sz val="11"/>
        <rFont val="HG丸ｺﾞｼｯｸM-PRO"/>
        <family val="3"/>
        <charset val="128"/>
      </rPr>
      <t>2-</t>
    </r>
    <phoneticPr fontId="3"/>
  </si>
  <si>
    <r>
      <t>Na</t>
    </r>
    <r>
      <rPr>
        <vertAlign val="superscript"/>
        <sz val="11"/>
        <rFont val="HG丸ｺﾞｼｯｸM-PRO"/>
        <family val="3"/>
        <charset val="128"/>
      </rPr>
      <t>+</t>
    </r>
    <phoneticPr fontId="3"/>
  </si>
  <si>
    <r>
      <t>NH</t>
    </r>
    <r>
      <rPr>
        <vertAlign val="subscript"/>
        <sz val="11"/>
        <rFont val="HG丸ｺﾞｼｯｸM-PRO"/>
        <family val="3"/>
        <charset val="128"/>
      </rPr>
      <t>4</t>
    </r>
    <r>
      <rPr>
        <vertAlign val="superscript"/>
        <sz val="11"/>
        <rFont val="HG丸ｺﾞｼｯｸM-PRO"/>
        <family val="3"/>
        <charset val="128"/>
      </rPr>
      <t>+</t>
    </r>
    <phoneticPr fontId="3"/>
  </si>
  <si>
    <r>
      <t>K</t>
    </r>
    <r>
      <rPr>
        <vertAlign val="superscript"/>
        <sz val="11"/>
        <rFont val="HG丸ｺﾞｼｯｸM-PRO"/>
        <family val="3"/>
        <charset val="128"/>
      </rPr>
      <t>+</t>
    </r>
    <phoneticPr fontId="3"/>
  </si>
  <si>
    <r>
      <t>Mg</t>
    </r>
    <r>
      <rPr>
        <vertAlign val="superscript"/>
        <sz val="11"/>
        <rFont val="HG丸ｺﾞｼｯｸM-PRO"/>
        <family val="3"/>
        <charset val="128"/>
      </rPr>
      <t>2+</t>
    </r>
    <phoneticPr fontId="3"/>
  </si>
  <si>
    <r>
      <t>Ca</t>
    </r>
    <r>
      <rPr>
        <vertAlign val="superscript"/>
        <sz val="11"/>
        <rFont val="HG丸ｺﾞｼｯｸM-PRO"/>
        <family val="3"/>
        <charset val="128"/>
      </rPr>
      <t>2+</t>
    </r>
    <phoneticPr fontId="3"/>
  </si>
  <si>
    <t>真岡市役所</t>
    <rPh sb="0" eb="2">
      <t>モオカ</t>
    </rPh>
    <rPh sb="2" eb="5">
      <t>シヤクショ</t>
    </rPh>
    <phoneticPr fontId="3"/>
  </si>
  <si>
    <t>アメダス真岡</t>
    <rPh sb="4" eb="6">
      <t>モオカ</t>
    </rPh>
    <phoneticPr fontId="3"/>
  </si>
  <si>
    <t>アメダス宇都宮</t>
    <rPh sb="4" eb="7">
      <t>ウツノミヤ</t>
    </rPh>
    <phoneticPr fontId="3"/>
  </si>
  <si>
    <t>参考値</t>
    <rPh sb="0" eb="2">
      <t>サンコウ</t>
    </rPh>
    <rPh sb="2" eb="3">
      <t>チ</t>
    </rPh>
    <phoneticPr fontId="3"/>
  </si>
  <si>
    <t>＜サンプリングについて＞</t>
    <phoneticPr fontId="3"/>
  </si>
  <si>
    <t>＜フィルター＞</t>
    <phoneticPr fontId="3"/>
  </si>
  <si>
    <t>＜サンプラー＞</t>
    <phoneticPr fontId="3"/>
  </si>
  <si>
    <t>フィルター</t>
    <phoneticPr fontId="3"/>
  </si>
  <si>
    <t>Pall Teflo 47mmΦ　2.0μm</t>
    <phoneticPr fontId="3"/>
  </si>
  <si>
    <t>FRM2000</t>
    <phoneticPr fontId="3"/>
  </si>
  <si>
    <t>・PTFE</t>
    <phoneticPr fontId="3"/>
  </si>
  <si>
    <t>FRM2000D</t>
    <phoneticPr fontId="3"/>
  </si>
  <si>
    <t>FRM2025ｉ</t>
  </si>
  <si>
    <t>Pall flex 2500QAT-UP 47mmΦ</t>
    <phoneticPr fontId="3"/>
  </si>
  <si>
    <t>FRM2025</t>
    <phoneticPr fontId="3"/>
  </si>
  <si>
    <t>-</t>
    <phoneticPr fontId="3"/>
  </si>
  <si>
    <t>FRM2025D</t>
    <phoneticPr fontId="3"/>
  </si>
  <si>
    <t>FRM2025ｉ</t>
    <phoneticPr fontId="3"/>
  </si>
  <si>
    <t>MCI</t>
    <phoneticPr fontId="3"/>
  </si>
  <si>
    <t>21.5±1.5</t>
    <phoneticPr fontId="3"/>
  </si>
  <si>
    <t>35±5</t>
    <phoneticPr fontId="3"/>
  </si>
  <si>
    <t>Sartorius</t>
    <phoneticPr fontId="3"/>
  </si>
  <si>
    <t>MSE6.6S-000-DF</t>
    <phoneticPr fontId="3"/>
  </si>
  <si>
    <t>Super-SASS</t>
    <phoneticPr fontId="3"/>
  </si>
  <si>
    <t>METTLER TOLEDO</t>
    <phoneticPr fontId="3"/>
  </si>
  <si>
    <t>M5P-5</t>
    <phoneticPr fontId="3"/>
  </si>
  <si>
    <t>LV-250</t>
    <phoneticPr fontId="3"/>
  </si>
  <si>
    <t>METTLER TOLEDO</t>
  </si>
  <si>
    <t>MX-5</t>
    <phoneticPr fontId="3"/>
  </si>
  <si>
    <t>LV-250R</t>
    <phoneticPr fontId="3"/>
  </si>
  <si>
    <t>MX-5</t>
  </si>
  <si>
    <t>BM-20</t>
    <phoneticPr fontId="3"/>
  </si>
  <si>
    <t>MCAS-SJA</t>
    <phoneticPr fontId="3"/>
  </si>
  <si>
    <t>MC-5</t>
    <phoneticPr fontId="3"/>
  </si>
  <si>
    <t>SE2-F</t>
    <phoneticPr fontId="3"/>
  </si>
  <si>
    <t>ME5-F</t>
    <phoneticPr fontId="3"/>
  </si>
  <si>
    <t>MSA2.7S-000-DF</t>
    <phoneticPr fontId="3"/>
  </si>
  <si>
    <t>現在、DIONEXはThermo Scientificになっています。</t>
    <rPh sb="0" eb="2">
      <t>ゲンザイ</t>
    </rPh>
    <phoneticPr fontId="3"/>
  </si>
  <si>
    <t>ＰＴＦＥ</t>
    <phoneticPr fontId="3"/>
  </si>
  <si>
    <t>1/4</t>
    <phoneticPr fontId="3"/>
  </si>
  <si>
    <t>あり</t>
    <phoneticPr fontId="3"/>
  </si>
  <si>
    <t>ADVANTEC PTFE</t>
    <phoneticPr fontId="3"/>
  </si>
  <si>
    <t>DIONEX</t>
    <phoneticPr fontId="3"/>
  </si>
  <si>
    <t>DX-320</t>
    <phoneticPr fontId="3"/>
  </si>
  <si>
    <t>1/2</t>
    <phoneticPr fontId="3"/>
  </si>
  <si>
    <t>なし</t>
    <phoneticPr fontId="3"/>
  </si>
  <si>
    <t>ADVANTEC 25HP045AN</t>
    <phoneticPr fontId="3"/>
  </si>
  <si>
    <t>DX-320j</t>
    <phoneticPr fontId="3"/>
  </si>
  <si>
    <t>Metrohm</t>
    <phoneticPr fontId="3"/>
  </si>
  <si>
    <t>DX-500</t>
    <phoneticPr fontId="3"/>
  </si>
  <si>
    <t>ADVANTEC DISMIC-13HP</t>
    <phoneticPr fontId="3"/>
  </si>
  <si>
    <t>IC-20</t>
    <phoneticPr fontId="3"/>
  </si>
  <si>
    <t>　　　　　（メーカー）</t>
    <phoneticPr fontId="3"/>
  </si>
  <si>
    <t>ADVANTEC</t>
  </si>
  <si>
    <t>GLクロマトディスクIA</t>
    <phoneticPr fontId="3"/>
  </si>
  <si>
    <t>IC-850</t>
    <phoneticPr fontId="3"/>
  </si>
  <si>
    <t>DISMIC</t>
  </si>
  <si>
    <t>cellulose acetate</t>
    <phoneticPr fontId="3"/>
  </si>
  <si>
    <t>ICS-1000</t>
    <phoneticPr fontId="3"/>
  </si>
  <si>
    <t>25CS045AN</t>
    <phoneticPr fontId="3"/>
  </si>
  <si>
    <t>PVDF</t>
    <phoneticPr fontId="3"/>
  </si>
  <si>
    <t>ICS-1100</t>
    <phoneticPr fontId="3"/>
  </si>
  <si>
    <t>Thermo Scientific</t>
    <phoneticPr fontId="3"/>
  </si>
  <si>
    <t>ADVANTEC 25HP020AN</t>
    <phoneticPr fontId="3"/>
  </si>
  <si>
    <t>ICS-1500</t>
    <phoneticPr fontId="3"/>
  </si>
  <si>
    <t>ICS-2100</t>
    <phoneticPr fontId="3"/>
  </si>
  <si>
    <t>ICS-2000</t>
    <phoneticPr fontId="3"/>
  </si>
  <si>
    <t>IC-2010</t>
    <phoneticPr fontId="3"/>
  </si>
  <si>
    <t>測定時間は、各フラクションのピークが出なくなるまで分析している。
そのため一定ではなく、通常の測定では記録として残らないため記載していない。</t>
    <phoneticPr fontId="3"/>
  </si>
  <si>
    <t>OC1</t>
    <phoneticPr fontId="3"/>
  </si>
  <si>
    <t>OC2</t>
    <phoneticPr fontId="3"/>
  </si>
  <si>
    <t>OC3</t>
    <phoneticPr fontId="3"/>
  </si>
  <si>
    <t>OC4</t>
    <phoneticPr fontId="3"/>
  </si>
  <si>
    <t>EC1</t>
    <phoneticPr fontId="3"/>
  </si>
  <si>
    <t>EC2</t>
    <phoneticPr fontId="3"/>
  </si>
  <si>
    <t>EC3</t>
    <phoneticPr fontId="3"/>
  </si>
  <si>
    <t>あり</t>
    <phoneticPr fontId="3"/>
  </si>
  <si>
    <t>DRI　MODEL2001A</t>
    <phoneticPr fontId="3"/>
  </si>
  <si>
    <t>IMPROVE</t>
    <phoneticPr fontId="3"/>
  </si>
  <si>
    <t>150-580</t>
    <phoneticPr fontId="3"/>
  </si>
  <si>
    <t>なし</t>
    <phoneticPr fontId="3"/>
  </si>
  <si>
    <t>Sunset Laboratory</t>
    <phoneticPr fontId="3"/>
  </si>
  <si>
    <t>0.498cm2</t>
    <phoneticPr fontId="3"/>
  </si>
  <si>
    <t>IMPROVE_A</t>
    <phoneticPr fontId="3"/>
  </si>
  <si>
    <t>Sunset Laboratory</t>
  </si>
  <si>
    <t>0.503cm2（Φ8mm）</t>
    <phoneticPr fontId="3"/>
  </si>
  <si>
    <t>1/4</t>
    <phoneticPr fontId="3"/>
  </si>
  <si>
    <t>　　　　OC1</t>
    <phoneticPr fontId="3"/>
  </si>
  <si>
    <t>　　　　OC2</t>
    <phoneticPr fontId="3"/>
  </si>
  <si>
    <t>　　　　OC3</t>
    <phoneticPr fontId="3"/>
  </si>
  <si>
    <t>　　　　OC4</t>
    <phoneticPr fontId="3"/>
  </si>
  <si>
    <t>　　　　EC1</t>
    <phoneticPr fontId="3"/>
  </si>
  <si>
    <t>　　　　EC2</t>
    <phoneticPr fontId="3"/>
  </si>
  <si>
    <t>　　　　EC3</t>
    <phoneticPr fontId="3"/>
  </si>
  <si>
    <t>メーカー</t>
    <phoneticPr fontId="3"/>
  </si>
  <si>
    <t>PTFE</t>
    <phoneticPr fontId="3"/>
  </si>
  <si>
    <t>5mL</t>
    <phoneticPr fontId="3"/>
  </si>
  <si>
    <t>1mL</t>
    <phoneticPr fontId="3"/>
  </si>
  <si>
    <t>2.5mL</t>
    <phoneticPr fontId="3"/>
  </si>
  <si>
    <t>AntonPaar Multiwave PRO</t>
    <phoneticPr fontId="3"/>
  </si>
  <si>
    <t>0.1mol/L</t>
    <phoneticPr fontId="3"/>
  </si>
  <si>
    <t>In</t>
    <phoneticPr fontId="3"/>
  </si>
  <si>
    <t>Perkin Elmer</t>
    <phoneticPr fontId="3"/>
  </si>
  <si>
    <t>ELAN DRC-e</t>
    <phoneticPr fontId="3"/>
  </si>
  <si>
    <t>1/2</t>
    <phoneticPr fontId="3"/>
  </si>
  <si>
    <t>20mL</t>
    <phoneticPr fontId="3"/>
  </si>
  <si>
    <t>2mL</t>
    <phoneticPr fontId="3"/>
  </si>
  <si>
    <t>3mL</t>
    <phoneticPr fontId="3"/>
  </si>
  <si>
    <t>-</t>
    <phoneticPr fontId="3"/>
  </si>
  <si>
    <t>Milestone General ETHOS One</t>
    <phoneticPr fontId="3"/>
  </si>
  <si>
    <t>0.2mol/L</t>
    <phoneticPr fontId="3"/>
  </si>
  <si>
    <t>Y</t>
    <phoneticPr fontId="3"/>
  </si>
  <si>
    <t>Agilent</t>
    <phoneticPr fontId="3"/>
  </si>
  <si>
    <t>1/2</t>
  </si>
  <si>
    <t>1</t>
    <phoneticPr fontId="3"/>
  </si>
  <si>
    <t>0.3mol/L</t>
    <phoneticPr fontId="3"/>
  </si>
  <si>
    <t>Rh</t>
    <phoneticPr fontId="3"/>
  </si>
  <si>
    <t>7500ce</t>
    <phoneticPr fontId="3"/>
  </si>
  <si>
    <t>0.32mol/L</t>
    <phoneticPr fontId="3"/>
  </si>
  <si>
    <t>Y，In，Ce，Tl</t>
    <phoneticPr fontId="3"/>
  </si>
  <si>
    <t>Panalytical</t>
    <phoneticPr fontId="3"/>
  </si>
  <si>
    <t>7500cx</t>
    <phoneticPr fontId="3"/>
  </si>
  <si>
    <t>5mL</t>
  </si>
  <si>
    <t>1.3mol/L</t>
    <phoneticPr fontId="3"/>
  </si>
  <si>
    <t>Be，Co，Ga，Ｉｎ，Ｔｌ</t>
    <phoneticPr fontId="3"/>
  </si>
  <si>
    <t>7500i</t>
    <phoneticPr fontId="3"/>
  </si>
  <si>
    <t>2mL</t>
  </si>
  <si>
    <t>7700x</t>
    <phoneticPr fontId="3"/>
  </si>
  <si>
    <t>1mL</t>
  </si>
  <si>
    <t>1+99</t>
    <phoneticPr fontId="3"/>
  </si>
  <si>
    <t>ICPM8500</t>
    <phoneticPr fontId="3"/>
  </si>
  <si>
    <t>Epsiron5</t>
    <phoneticPr fontId="3"/>
  </si>
  <si>
    <t>Milestone General ETHOS One</t>
  </si>
  <si>
    <t>5+95</t>
    <phoneticPr fontId="3"/>
  </si>
  <si>
    <t>7500ce</t>
  </si>
  <si>
    <t>メーカー</t>
    <phoneticPr fontId="3"/>
  </si>
  <si>
    <t>1/8</t>
    <phoneticPr fontId="3"/>
  </si>
  <si>
    <t>ADVANTEC</t>
    <phoneticPr fontId="3"/>
  </si>
  <si>
    <t>DISMIC</t>
    <phoneticPr fontId="3"/>
  </si>
  <si>
    <t>TOC-V　CSN</t>
    <phoneticPr fontId="3"/>
  </si>
  <si>
    <t>GL　Science</t>
    <phoneticPr fontId="3"/>
  </si>
  <si>
    <t>GLクロマトディスク</t>
    <phoneticPr fontId="3"/>
  </si>
  <si>
    <t>アナリティクイエナジャパン</t>
    <phoneticPr fontId="3"/>
  </si>
  <si>
    <t>TOC-V</t>
    <phoneticPr fontId="3"/>
  </si>
  <si>
    <t>1/2</t>
    <phoneticPr fontId="3"/>
  </si>
  <si>
    <t>TOC-V　CPH</t>
    <phoneticPr fontId="3"/>
  </si>
  <si>
    <t>TOC-5000</t>
    <phoneticPr fontId="3"/>
  </si>
  <si>
    <t>TOC-V　CPH/CPN</t>
    <phoneticPr fontId="3"/>
  </si>
  <si>
    <t>　　　　（メーカー）</t>
    <phoneticPr fontId="3"/>
  </si>
  <si>
    <t>TOC-V CSH</t>
    <phoneticPr fontId="3"/>
  </si>
  <si>
    <t>multi N/C 3100</t>
    <phoneticPr fontId="3"/>
  </si>
  <si>
    <t>13CS045AN</t>
    <phoneticPr fontId="3"/>
  </si>
  <si>
    <t>アナリティクイエナジャパン</t>
  </si>
  <si>
    <t>multi N/C 3100</t>
  </si>
  <si>
    <t>F0</t>
    <phoneticPr fontId="3"/>
  </si>
  <si>
    <t>F1</t>
    <phoneticPr fontId="3"/>
  </si>
  <si>
    <t>F2</t>
    <phoneticPr fontId="3"/>
  </si>
  <si>
    <t>F3</t>
    <phoneticPr fontId="3"/>
  </si>
  <si>
    <t>1</t>
    <phoneticPr fontId="3"/>
  </si>
  <si>
    <t>　　　　　F0</t>
    <phoneticPr fontId="3"/>
  </si>
  <si>
    <t>　　　　　F1</t>
    <phoneticPr fontId="3"/>
  </si>
  <si>
    <t>　　　　　F2</t>
    <phoneticPr fontId="3"/>
  </si>
  <si>
    <t>　　　　　F3</t>
    <phoneticPr fontId="3"/>
  </si>
  <si>
    <t>　　　　　（アニオン）</t>
    <phoneticPr fontId="3"/>
  </si>
  <si>
    <t>7/21、22の質量濃度は秤量値異常のため、常時監視結果を用いた
7/23は真岡市の花火大会が開催された</t>
    <rPh sb="8" eb="10">
      <t>シツリョウ</t>
    </rPh>
    <rPh sb="10" eb="12">
      <t>ノウド</t>
    </rPh>
    <rPh sb="13" eb="15">
      <t>ヒョウリョウ</t>
    </rPh>
    <rPh sb="15" eb="16">
      <t>アタイ</t>
    </rPh>
    <rPh sb="16" eb="18">
      <t>イジョウ</t>
    </rPh>
    <rPh sb="22" eb="24">
      <t>ジョウジ</t>
    </rPh>
    <rPh sb="24" eb="26">
      <t>カンシ</t>
    </rPh>
    <rPh sb="26" eb="28">
      <t>ケッカ</t>
    </rPh>
    <rPh sb="29" eb="30">
      <t>モチ</t>
    </rPh>
    <rPh sb="38" eb="41">
      <t>モオカシ</t>
    </rPh>
    <rPh sb="42" eb="44">
      <t>ハナビ</t>
    </rPh>
    <rPh sb="44" eb="46">
      <t>タイカイ</t>
    </rPh>
    <rPh sb="47" eb="49">
      <t>カイサイ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</si>
</sst>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quot;¥&quot;&quot;¥&quot;\(0&quot;¥&quot;&quot;¥&quot;\)"/>
    <numFmt numFmtId="177" formatCode="0.00_);[Red]&quot;¥&quot;&quot;¥&quot;\(0.00&quot;¥&quot;&quot;¥&quot;\)"/>
    <numFmt numFmtId="178" formatCode="0.00_ "/>
    <numFmt numFmtId="179" formatCode="h:mm;@"/>
    <numFmt numFmtId="180" formatCode="0.0_);[Red]&quot;¥&quot;&quot;¥&quot;\(0.0&quot;¥&quot;&quot;¥&quot;\)"/>
    <numFmt numFmtId="181" formatCode="0.0_ "/>
    <numFmt numFmtId="182" formatCode="0_ "/>
    <numFmt numFmtId="183" formatCode="0.0"/>
  </numFmts>
  <fonts count="5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MS UI Gothic"/>
      <family val="3"/>
      <charset val="128"/>
    </font>
    <font>
      <sz val="14"/>
      <name val="HG丸ｺﾞｼｯｸM-PRO"/>
      <family val="3"/>
      <charset val="128"/>
    </font>
    <font>
      <sz val="20"/>
      <name val="HG丸ｺﾞｼｯｸM-PRO"/>
      <family val="3"/>
      <charset val="128"/>
    </font>
    <font>
      <sz val="11"/>
      <name val="HG丸ｺﾞｼｯｸM-PRO"/>
      <family val="3"/>
      <charset val="128"/>
    </font>
    <font>
      <sz val="12"/>
      <name val="HG丸ｺﾞｼｯｸM-PRO"/>
      <family val="3"/>
      <charset val="128"/>
    </font>
    <font>
      <sz val="16"/>
      <name val="HG丸ｺﾞｼｯｸM-PRO"/>
      <family val="3"/>
      <charset val="128"/>
    </font>
    <font>
      <vertAlign val="superscript"/>
      <sz val="11"/>
      <name val="HG丸ｺﾞｼｯｸM-PRO"/>
      <family val="3"/>
      <charset val="128"/>
    </font>
    <font>
      <vertAlign val="subscript"/>
      <sz val="11"/>
      <name val="HG丸ｺﾞｼｯｸM-PRO"/>
      <family val="3"/>
      <charset val="128"/>
    </font>
    <font>
      <b/>
      <sz val="11"/>
      <name val="HG丸ｺﾞｼｯｸM-PRO"/>
      <family val="3"/>
      <charset val="128"/>
    </font>
    <font>
      <sz val="10"/>
      <name val="ＭＳ Ｐゴシック"/>
      <family val="3"/>
      <charset val="128"/>
    </font>
    <font>
      <vertAlign val="superscript"/>
      <sz val="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HG丸ｺﾞｼｯｸM-PRO"/>
      <family val="3"/>
      <charset val="128"/>
    </font>
    <font>
      <sz val="11"/>
      <color theme="1"/>
      <name val="HG丸ｺﾞｼｯｸM-PRO"/>
      <family val="3"/>
      <charset val="128"/>
    </font>
    <font>
      <sz val="11"/>
      <color theme="1"/>
      <name val="ＭＳ Ｐゴシック"/>
      <family val="3"/>
      <charset val="128"/>
    </font>
    <font>
      <sz val="10"/>
      <color theme="1"/>
      <name val="HG丸ｺﾞｼｯｸM-PRO"/>
      <family val="3"/>
      <charset val="128"/>
    </font>
    <font>
      <sz val="16"/>
      <color theme="1"/>
      <name val="HG丸ｺﾞｼｯｸM-PRO"/>
      <family val="3"/>
      <charset val="128"/>
    </font>
    <font>
      <b/>
      <sz val="11"/>
      <name val="ＭＳ Ｐ明朝"/>
      <family val="1"/>
      <charset val="128"/>
    </font>
    <font>
      <b/>
      <sz val="10"/>
      <name val="Times New Roman"/>
      <family val="1"/>
    </font>
    <font>
      <sz val="10"/>
      <name val="Times New Roman"/>
      <family val="1"/>
    </font>
    <font>
      <sz val="10"/>
      <name val="ＭＳ Ｐ明朝"/>
      <family val="1"/>
      <charset val="128"/>
    </font>
    <font>
      <vertAlign val="superscript"/>
      <sz val="10"/>
      <name val="Times New Roman"/>
      <family val="1"/>
    </font>
    <font>
      <b/>
      <sz val="11"/>
      <name val="ＭＳ Ｐゴシック"/>
      <family val="3"/>
      <charset val="128"/>
    </font>
    <font>
      <b/>
      <sz val="11"/>
      <color indexed="10"/>
      <name val="ＭＳ Ｐゴシック"/>
      <family val="3"/>
      <charset val="128"/>
    </font>
    <font>
      <vertAlign val="subscript"/>
      <sz val="10"/>
      <name val="Times New Roman"/>
      <family val="1"/>
    </font>
    <font>
      <sz val="10"/>
      <color indexed="57"/>
      <name val="Times New Roman"/>
      <family val="1"/>
    </font>
    <font>
      <b/>
      <sz val="9"/>
      <color indexed="10"/>
      <name val="ＭＳ Ｐゴシック"/>
      <family val="3"/>
      <charset val="128"/>
    </font>
    <font>
      <sz val="9"/>
      <color indexed="81"/>
      <name val="ＭＳ Ｐゴシック"/>
      <family val="3"/>
      <charset val="128"/>
    </font>
    <font>
      <b/>
      <sz val="9"/>
      <color indexed="81"/>
      <name val="ＭＳ Ｐゴシック"/>
      <family val="3"/>
      <charset val="128"/>
    </font>
    <font>
      <sz val="14"/>
      <name val="ＭＳ Ｐゴシック"/>
      <family val="3"/>
      <charset val="128"/>
    </font>
    <font>
      <vertAlign val="subscript"/>
      <sz val="11"/>
      <name val="ＭＳ Ｐゴシック"/>
      <family val="3"/>
      <charset val="128"/>
    </font>
    <font>
      <vertAlign val="superscript"/>
      <sz val="11"/>
      <name val="ＭＳ Ｐゴシック"/>
      <family val="3"/>
      <charset val="128"/>
    </font>
    <font>
      <sz val="11"/>
      <color rgb="FFFF0000"/>
      <name val="HG丸ｺﾞｼｯｸM-PRO"/>
      <family val="3"/>
      <charset val="128"/>
    </font>
  </fonts>
  <fills count="3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2"/>
        <bgColor indexed="64"/>
      </patternFill>
    </fill>
    <fill>
      <patternFill patternType="solid">
        <fgColor indexed="13"/>
        <bgColor indexed="64"/>
      </patternFill>
    </fill>
  </fills>
  <borders count="147">
    <border>
      <left/>
      <right/>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mediumDashed">
        <color indexed="64"/>
      </bottom>
      <diagonal/>
    </border>
    <border>
      <left style="hair">
        <color indexed="64"/>
      </left>
      <right style="thin">
        <color indexed="64"/>
      </right>
      <top style="hair">
        <color indexed="64"/>
      </top>
      <bottom style="mediumDashed">
        <color indexed="64"/>
      </bottom>
      <diagonal/>
    </border>
    <border>
      <left style="hair">
        <color indexed="64"/>
      </left>
      <right/>
      <top style="hair">
        <color indexed="64"/>
      </top>
      <bottom style="mediumDashed">
        <color indexed="64"/>
      </bottom>
      <diagonal/>
    </border>
    <border>
      <left style="hair">
        <color indexed="64"/>
      </left>
      <right style="hair">
        <color indexed="64"/>
      </right>
      <top style="hair">
        <color indexed="64"/>
      </top>
      <bottom style="mediumDashed">
        <color indexed="64"/>
      </bottom>
      <diagonal/>
    </border>
    <border>
      <left style="hair">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mediumDashed">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medium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top/>
      <bottom style="mediumDashed">
        <color indexed="64"/>
      </bottom>
      <diagonal/>
    </border>
    <border>
      <left style="hair">
        <color indexed="64"/>
      </left>
      <right/>
      <top style="hair">
        <color indexed="64"/>
      </top>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Dashed">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mediumDashed">
        <color indexed="64"/>
      </bottom>
      <diagonal/>
    </border>
    <border>
      <left style="thin">
        <color indexed="64"/>
      </left>
      <right/>
      <top style="hair">
        <color indexed="64"/>
      </top>
      <bottom style="mediumDashed">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mediumDashed">
        <color indexed="64"/>
      </top>
      <bottom style="hair">
        <color indexed="64"/>
      </bottom>
      <diagonal/>
    </border>
    <border>
      <left style="hair">
        <color indexed="64"/>
      </left>
      <right/>
      <top style="mediumDashed">
        <color indexed="64"/>
      </top>
      <bottom style="hair">
        <color indexed="64"/>
      </bottom>
      <diagonal/>
    </border>
    <border>
      <left style="hair">
        <color indexed="64"/>
      </left>
      <right style="hair">
        <color indexed="64"/>
      </right>
      <top style="mediumDashed">
        <color indexed="64"/>
      </top>
      <bottom style="hair">
        <color indexed="64"/>
      </bottom>
      <diagonal/>
    </border>
    <border>
      <left/>
      <right style="hair">
        <color indexed="64"/>
      </right>
      <top style="mediumDashed">
        <color indexed="64"/>
      </top>
      <bottom style="hair">
        <color indexed="64"/>
      </bottom>
      <diagonal/>
    </border>
    <border>
      <left/>
      <right style="thin">
        <color indexed="64"/>
      </right>
      <top style="mediumDashed">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mediumDashed">
        <color indexed="64"/>
      </bottom>
      <diagonal/>
    </border>
    <border>
      <left/>
      <right style="hair">
        <color indexed="64"/>
      </right>
      <top style="hair">
        <color indexed="64"/>
      </top>
      <bottom style="mediumDashed">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mediumDashed">
        <color indexed="64"/>
      </top>
      <bottom style="hair">
        <color indexed="64"/>
      </bottom>
      <diagonal/>
    </border>
    <border>
      <left style="thin">
        <color indexed="64"/>
      </left>
      <right style="thin">
        <color indexed="64"/>
      </right>
      <top style="hair">
        <color indexed="64"/>
      </top>
      <bottom style="mediumDashed">
        <color indexed="64"/>
      </bottom>
      <diagonal/>
    </border>
  </borders>
  <cellStyleXfs count="49">
    <xf numFmtId="0" fontId="0" fillId="0" borderId="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3"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31"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32" borderId="0" applyNumberFormat="0" applyBorder="0" applyAlignment="0" applyProtection="0">
      <alignment vertical="center"/>
    </xf>
    <xf numFmtId="0" fontId="16" fillId="34" borderId="0" applyNumberFormat="0" applyBorder="0" applyAlignment="0" applyProtection="0">
      <alignment vertical="center"/>
    </xf>
    <xf numFmtId="0" fontId="16" fillId="14" borderId="0" applyNumberFormat="0" applyBorder="0" applyAlignment="0" applyProtection="0">
      <alignment vertical="center"/>
    </xf>
    <xf numFmtId="0" fontId="16" fillId="35"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21" borderId="101" applyNumberFormat="0" applyAlignment="0" applyProtection="0">
      <alignment vertical="center"/>
    </xf>
    <xf numFmtId="0" fontId="19" fillId="22" borderId="0" applyNumberFormat="0" applyBorder="0" applyAlignment="0" applyProtection="0">
      <alignment vertical="center"/>
    </xf>
    <xf numFmtId="0" fontId="15" fillId="23" borderId="102" applyNumberFormat="0" applyFont="0" applyAlignment="0" applyProtection="0">
      <alignment vertical="center"/>
    </xf>
    <xf numFmtId="0" fontId="20" fillId="0" borderId="103" applyNumberFormat="0" applyFill="0" applyAlignment="0" applyProtection="0">
      <alignment vertical="center"/>
    </xf>
    <xf numFmtId="0" fontId="21" fillId="24" borderId="0" applyNumberFormat="0" applyBorder="0" applyAlignment="0" applyProtection="0">
      <alignment vertical="center"/>
    </xf>
    <xf numFmtId="0" fontId="22" fillId="25" borderId="104" applyNumberFormat="0" applyAlignment="0" applyProtection="0">
      <alignment vertical="center"/>
    </xf>
    <xf numFmtId="0" fontId="23" fillId="0" borderId="0" applyNumberFormat="0" applyFill="0" applyBorder="0" applyAlignment="0" applyProtection="0">
      <alignment vertical="center"/>
    </xf>
    <xf numFmtId="0" fontId="24" fillId="0" borderId="105" applyNumberFormat="0" applyFill="0" applyAlignment="0" applyProtection="0">
      <alignment vertical="center"/>
    </xf>
    <xf numFmtId="0" fontId="25" fillId="0" borderId="106" applyNumberFormat="0" applyFill="0" applyAlignment="0" applyProtection="0">
      <alignment vertical="center"/>
    </xf>
    <xf numFmtId="0" fontId="26" fillId="0" borderId="107" applyNumberFormat="0" applyFill="0" applyAlignment="0" applyProtection="0">
      <alignment vertical="center"/>
    </xf>
    <xf numFmtId="0" fontId="26" fillId="0" borderId="0" applyNumberFormat="0" applyFill="0" applyBorder="0" applyAlignment="0" applyProtection="0">
      <alignment vertical="center"/>
    </xf>
    <xf numFmtId="0" fontId="27" fillId="0" borderId="108" applyNumberFormat="0" applyFill="0" applyAlignment="0" applyProtection="0">
      <alignment vertical="center"/>
    </xf>
    <xf numFmtId="0" fontId="28" fillId="25" borderId="109" applyNumberFormat="0" applyAlignment="0" applyProtection="0">
      <alignment vertical="center"/>
    </xf>
    <xf numFmtId="0" fontId="29" fillId="0" borderId="0" applyNumberFormat="0" applyFill="0" applyBorder="0" applyAlignment="0" applyProtection="0">
      <alignment vertical="center"/>
    </xf>
    <xf numFmtId="0" fontId="30" fillId="26" borderId="104" applyNumberFormat="0" applyAlignment="0" applyProtection="0">
      <alignment vertical="center"/>
    </xf>
    <xf numFmtId="0" fontId="4" fillId="0" borderId="0"/>
    <xf numFmtId="0" fontId="15" fillId="0" borderId="0">
      <alignment vertical="center"/>
    </xf>
    <xf numFmtId="0" fontId="2" fillId="0" borderId="0">
      <alignment vertical="center"/>
    </xf>
    <xf numFmtId="0" fontId="15" fillId="0" borderId="0">
      <alignment vertical="center"/>
    </xf>
    <xf numFmtId="0" fontId="15" fillId="0" borderId="0">
      <alignment vertical="center"/>
    </xf>
    <xf numFmtId="0" fontId="31" fillId="27" borderId="0" applyNumberFormat="0" applyBorder="0" applyAlignment="0" applyProtection="0">
      <alignment vertical="center"/>
    </xf>
    <xf numFmtId="0" fontId="2" fillId="0" borderId="0"/>
    <xf numFmtId="0" fontId="1" fillId="0" borderId="0">
      <alignment vertical="center"/>
    </xf>
  </cellStyleXfs>
  <cellXfs count="444">
    <xf numFmtId="0" fontId="0" fillId="0" borderId="0" xfId="0">
      <alignment vertical="center"/>
    </xf>
    <xf numFmtId="0" fontId="0" fillId="0" borderId="0" xfId="0" applyFill="1">
      <alignment vertical="center"/>
    </xf>
    <xf numFmtId="0" fontId="0" fillId="0" borderId="0" xfId="0" applyFill="1" applyBorder="1" applyAlignment="1">
      <alignment horizontal="center" vertical="center"/>
    </xf>
    <xf numFmtId="49" fontId="0" fillId="0" borderId="0" xfId="0" applyNumberFormat="1">
      <alignment vertical="center"/>
    </xf>
    <xf numFmtId="9" fontId="0" fillId="0" borderId="0" xfId="0" applyNumberFormat="1">
      <alignment vertical="center"/>
    </xf>
    <xf numFmtId="0" fontId="5" fillId="2" borderId="0" xfId="0" applyFont="1" applyFill="1">
      <alignment vertical="center"/>
    </xf>
    <xf numFmtId="0" fontId="6" fillId="0" borderId="0" xfId="0" applyFont="1" applyFill="1">
      <alignment vertical="center"/>
    </xf>
    <xf numFmtId="0" fontId="7" fillId="0" borderId="0" xfId="0" applyFont="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1" xfId="0" applyFont="1" applyBorder="1">
      <alignment vertical="center"/>
    </xf>
    <xf numFmtId="0" fontId="7" fillId="0" borderId="12" xfId="0" applyFont="1" applyBorder="1" applyAlignment="1">
      <alignment horizontal="center"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0" fontId="7" fillId="0" borderId="24" xfId="0" applyFont="1" applyBorder="1">
      <alignment vertical="center"/>
    </xf>
    <xf numFmtId="0" fontId="7" fillId="0" borderId="25" xfId="0" applyFont="1" applyBorder="1">
      <alignment vertical="center"/>
    </xf>
    <xf numFmtId="0" fontId="5" fillId="0" borderId="0" xfId="0" applyFont="1">
      <alignment vertical="center"/>
    </xf>
    <xf numFmtId="0" fontId="12" fillId="0" borderId="0" xfId="0" applyFont="1">
      <alignment vertical="center"/>
    </xf>
    <xf numFmtId="0" fontId="7" fillId="3" borderId="26" xfId="0" applyFont="1" applyFill="1" applyBorder="1">
      <alignment vertical="center"/>
    </xf>
    <xf numFmtId="0" fontId="7" fillId="4" borderId="26" xfId="0" applyFont="1" applyFill="1" applyBorder="1">
      <alignment vertical="center"/>
    </xf>
    <xf numFmtId="0" fontId="7" fillId="0" borderId="29" xfId="0" applyFont="1" applyBorder="1">
      <alignment vertical="center"/>
    </xf>
    <xf numFmtId="0" fontId="7" fillId="0" borderId="30" xfId="0" applyFont="1" applyBorder="1">
      <alignment vertical="center"/>
    </xf>
    <xf numFmtId="0" fontId="7" fillId="0" borderId="30"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7" fillId="0" borderId="0" xfId="0" applyFont="1" applyBorder="1" applyAlignment="1">
      <alignment horizontal="center" vertical="top"/>
    </xf>
    <xf numFmtId="0" fontId="7" fillId="3" borderId="29" xfId="0" applyFont="1" applyFill="1" applyBorder="1">
      <alignment vertical="center"/>
    </xf>
    <xf numFmtId="0" fontId="7" fillId="3" borderId="31" xfId="0" applyFont="1" applyFill="1" applyBorder="1">
      <alignment vertical="center"/>
    </xf>
    <xf numFmtId="0" fontId="7" fillId="3" borderId="30" xfId="0" applyFont="1" applyFill="1" applyBorder="1">
      <alignment vertical="center"/>
    </xf>
    <xf numFmtId="0" fontId="7" fillId="3" borderId="32" xfId="0" applyFont="1" applyFill="1" applyBorder="1">
      <alignment vertical="center"/>
    </xf>
    <xf numFmtId="0" fontId="7" fillId="0" borderId="27" xfId="0" applyFont="1" applyBorder="1">
      <alignment vertical="center"/>
    </xf>
    <xf numFmtId="0" fontId="7" fillId="0" borderId="33" xfId="0" applyFont="1" applyBorder="1">
      <alignment vertical="center"/>
    </xf>
    <xf numFmtId="0" fontId="7" fillId="0" borderId="34" xfId="0" applyFont="1" applyBorder="1">
      <alignment vertical="center"/>
    </xf>
    <xf numFmtId="0" fontId="7" fillId="0" borderId="35" xfId="0" applyFont="1" applyBorder="1">
      <alignment vertical="center"/>
    </xf>
    <xf numFmtId="0" fontId="7" fillId="0" borderId="36" xfId="0" applyFont="1" applyBorder="1">
      <alignment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lignment vertical="center"/>
    </xf>
    <xf numFmtId="0" fontId="7" fillId="0" borderId="41" xfId="0" applyFont="1" applyBorder="1">
      <alignment vertical="center"/>
    </xf>
    <xf numFmtId="0" fontId="7" fillId="0" borderId="42" xfId="0" applyFont="1" applyBorder="1" applyAlignment="1">
      <alignment horizontal="center" vertical="center" shrinkToFit="1"/>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0" fontId="7" fillId="0" borderId="39" xfId="0" applyFont="1" applyBorder="1">
      <alignment vertical="center"/>
    </xf>
    <xf numFmtId="0" fontId="5" fillId="0" borderId="0" xfId="0" applyFont="1" applyFill="1">
      <alignment vertical="center"/>
    </xf>
    <xf numFmtId="0" fontId="0" fillId="0" borderId="0" xfId="0" applyFill="1" applyBorder="1" applyAlignment="1">
      <alignment vertical="center"/>
    </xf>
    <xf numFmtId="0" fontId="7" fillId="0" borderId="48" xfId="0" applyFont="1" applyBorder="1" applyAlignment="1">
      <alignment horizontal="center" vertical="center"/>
    </xf>
    <xf numFmtId="0" fontId="7" fillId="0" borderId="41"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8" fillId="0" borderId="49" xfId="0" applyFont="1" applyBorder="1" applyAlignment="1">
      <alignment horizontal="center" vertical="center" wrapText="1"/>
    </xf>
    <xf numFmtId="0" fontId="32" fillId="0" borderId="0" xfId="0" applyFont="1">
      <alignment vertical="center"/>
    </xf>
    <xf numFmtId="0" fontId="33" fillId="0" borderId="0" xfId="0" applyFont="1">
      <alignment vertical="center"/>
    </xf>
    <xf numFmtId="0" fontId="34" fillId="0" borderId="0" xfId="0" applyFont="1">
      <alignment vertical="center"/>
    </xf>
    <xf numFmtId="0" fontId="35" fillId="0" borderId="37" xfId="0" applyFont="1" applyFill="1" applyBorder="1" applyAlignment="1">
      <alignment horizontal="center" vertical="center"/>
    </xf>
    <xf numFmtId="0" fontId="7" fillId="0" borderId="48" xfId="0" applyFont="1" applyBorder="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2" xfId="0" applyFont="1" applyBorder="1">
      <alignment vertical="center"/>
    </xf>
    <xf numFmtId="0" fontId="7" fillId="0" borderId="14" xfId="0" applyFont="1" applyBorder="1" applyAlignment="1">
      <alignment horizontal="right" vertical="center"/>
    </xf>
    <xf numFmtId="0" fontId="7" fillId="0" borderId="40" xfId="0" applyFont="1" applyBorder="1" applyAlignment="1">
      <alignment horizontal="right" vertical="center"/>
    </xf>
    <xf numFmtId="0" fontId="7" fillId="0" borderId="54" xfId="0" applyFont="1" applyBorder="1" applyAlignment="1">
      <alignment horizontal="right" vertical="center"/>
    </xf>
    <xf numFmtId="0" fontId="7" fillId="0" borderId="55" xfId="0" applyFont="1" applyBorder="1" applyAlignment="1">
      <alignment horizontal="right" vertical="center"/>
    </xf>
    <xf numFmtId="0" fontId="7" fillId="0" borderId="56" xfId="0" applyFont="1" applyBorder="1" applyAlignment="1">
      <alignment horizontal="right" vertical="center"/>
    </xf>
    <xf numFmtId="0" fontId="7" fillId="0" borderId="11" xfId="0" applyFont="1" applyBorder="1" applyAlignment="1">
      <alignment horizontal="right" vertical="center"/>
    </xf>
    <xf numFmtId="0" fontId="7" fillId="0" borderId="57" xfId="0" applyFont="1" applyBorder="1" applyAlignment="1">
      <alignment horizontal="right" vertical="center"/>
    </xf>
    <xf numFmtId="0" fontId="7" fillId="0" borderId="13" xfId="0" applyFont="1" applyBorder="1" applyAlignment="1">
      <alignment horizontal="right" vertical="center"/>
    </xf>
    <xf numFmtId="0" fontId="7" fillId="0" borderId="15" xfId="0" applyFont="1" applyBorder="1" applyAlignment="1">
      <alignment horizontal="right" vertical="center"/>
    </xf>
    <xf numFmtId="0" fontId="7" fillId="0" borderId="36" xfId="0" applyFont="1" applyBorder="1" applyAlignment="1">
      <alignment horizontal="right" vertical="center"/>
    </xf>
    <xf numFmtId="0" fontId="7" fillId="0" borderId="58" xfId="0" applyFont="1" applyBorder="1" applyAlignment="1">
      <alignment horizontal="right" vertical="center"/>
    </xf>
    <xf numFmtId="0" fontId="7" fillId="0" borderId="59" xfId="0" applyFont="1" applyBorder="1" applyAlignment="1">
      <alignment horizontal="right" vertical="center"/>
    </xf>
    <xf numFmtId="0" fontId="7" fillId="0" borderId="60" xfId="0" applyFont="1" applyBorder="1" applyAlignment="1">
      <alignment horizontal="right" vertical="center"/>
    </xf>
    <xf numFmtId="0" fontId="7" fillId="0" borderId="61" xfId="0" applyFont="1" applyBorder="1" applyAlignment="1">
      <alignment horizontal="right" vertical="center"/>
    </xf>
    <xf numFmtId="0" fontId="7" fillId="0" borderId="62" xfId="0" applyFont="1" applyBorder="1" applyAlignment="1">
      <alignment horizontal="right" vertical="center"/>
    </xf>
    <xf numFmtId="0" fontId="7" fillId="0" borderId="50" xfId="0" applyFont="1" applyBorder="1" applyAlignment="1">
      <alignment horizontal="right" vertical="center"/>
    </xf>
    <xf numFmtId="0" fontId="7" fillId="0" borderId="20" xfId="0" applyFont="1" applyBorder="1" applyAlignment="1">
      <alignment horizontal="right" vertical="center"/>
    </xf>
    <xf numFmtId="0" fontId="7" fillId="0" borderId="19" xfId="0" applyFont="1" applyBorder="1" applyAlignment="1">
      <alignment horizontal="right" vertical="center"/>
    </xf>
    <xf numFmtId="0" fontId="7" fillId="0" borderId="63" xfId="0" applyFont="1" applyBorder="1" applyAlignment="1">
      <alignment horizontal="right" vertical="center"/>
    </xf>
    <xf numFmtId="0" fontId="7" fillId="0" borderId="41" xfId="0" applyFont="1" applyBorder="1" applyAlignment="1">
      <alignment horizontal="right" vertical="center"/>
    </xf>
    <xf numFmtId="0" fontId="7" fillId="0" borderId="33" xfId="0" applyFont="1" applyBorder="1" applyAlignment="1">
      <alignment horizontal="right" vertical="center"/>
    </xf>
    <xf numFmtId="0" fontId="7" fillId="0" borderId="52" xfId="0" applyFont="1" applyBorder="1" applyAlignment="1">
      <alignment horizontal="right" vertical="center"/>
    </xf>
    <xf numFmtId="0" fontId="7" fillId="0" borderId="17" xfId="0" applyFont="1" applyBorder="1" applyAlignment="1">
      <alignment horizontal="right" vertical="center"/>
    </xf>
    <xf numFmtId="0" fontId="7" fillId="0" borderId="16" xfId="0" applyFont="1" applyBorder="1" applyAlignment="1">
      <alignment horizontal="right" vertical="center"/>
    </xf>
    <xf numFmtId="0" fontId="7" fillId="0" borderId="64" xfId="0" applyFont="1" applyBorder="1" applyAlignment="1">
      <alignment horizontal="right" vertical="center"/>
    </xf>
    <xf numFmtId="0" fontId="7" fillId="0" borderId="22" xfId="0" applyFont="1" applyBorder="1" applyAlignment="1">
      <alignment horizontal="right" vertical="center"/>
    </xf>
    <xf numFmtId="0" fontId="7" fillId="0" borderId="21" xfId="0" applyFont="1" applyBorder="1" applyAlignment="1">
      <alignment horizontal="right" vertical="center"/>
    </xf>
    <xf numFmtId="0" fontId="7" fillId="0" borderId="65" xfId="0" applyFont="1" applyBorder="1" applyAlignment="1">
      <alignment horizontal="right" vertical="center"/>
    </xf>
    <xf numFmtId="0" fontId="7" fillId="0" borderId="66" xfId="0" applyFont="1" applyBorder="1" applyAlignment="1">
      <alignment horizontal="right" vertical="center"/>
    </xf>
    <xf numFmtId="0" fontId="7" fillId="0" borderId="67"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7" fillId="0" borderId="18" xfId="0" applyFont="1" applyBorder="1" applyAlignment="1">
      <alignment horizontal="right" vertical="center"/>
    </xf>
    <xf numFmtId="0" fontId="7" fillId="0" borderId="72" xfId="0" applyFont="1" applyBorder="1" applyAlignment="1">
      <alignment horizontal="right" vertical="center"/>
    </xf>
    <xf numFmtId="0" fontId="7" fillId="0" borderId="74" xfId="0" applyFont="1" applyBorder="1" applyAlignment="1">
      <alignment horizontal="right" vertical="center"/>
    </xf>
    <xf numFmtId="0" fontId="7" fillId="0" borderId="23" xfId="0" applyFont="1" applyBorder="1" applyAlignment="1">
      <alignment horizontal="right" vertical="center"/>
    </xf>
    <xf numFmtId="0" fontId="7" fillId="0" borderId="76" xfId="0" applyFont="1" applyBorder="1" applyAlignment="1">
      <alignment horizontal="right" vertical="center"/>
    </xf>
    <xf numFmtId="0" fontId="7" fillId="0" borderId="45" xfId="0" applyFont="1" applyBorder="1" applyAlignment="1">
      <alignment horizontal="right" vertical="center"/>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4" xfId="0" applyFont="1" applyBorder="1" applyAlignment="1">
      <alignment horizontal="right" vertical="center"/>
    </xf>
    <xf numFmtId="0" fontId="7" fillId="0" borderId="39" xfId="0" applyFont="1" applyBorder="1" applyAlignment="1">
      <alignment horizontal="right" vertical="center"/>
    </xf>
    <xf numFmtId="0" fontId="7" fillId="0" borderId="25" xfId="0" applyFont="1" applyBorder="1" applyAlignment="1">
      <alignment horizontal="right" vertical="center"/>
    </xf>
    <xf numFmtId="0" fontId="7" fillId="0" borderId="47" xfId="0" applyFont="1" applyBorder="1" applyAlignment="1">
      <alignment horizontal="right" vertical="center"/>
    </xf>
    <xf numFmtId="0" fontId="7" fillId="0" borderId="86" xfId="0" applyFont="1" applyBorder="1" applyAlignment="1">
      <alignment horizontal="center" vertical="center"/>
    </xf>
    <xf numFmtId="0" fontId="7" fillId="0" borderId="56" xfId="0" applyFont="1" applyBorder="1">
      <alignment vertical="center"/>
    </xf>
    <xf numFmtId="0" fontId="7" fillId="0" borderId="11" xfId="0" applyFont="1" applyBorder="1" applyAlignment="1">
      <alignment horizontal="center" vertical="center"/>
    </xf>
    <xf numFmtId="0" fontId="7" fillId="0" borderId="56"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9" xfId="0" applyFont="1" applyBorder="1" applyAlignment="1">
      <alignment horizontal="center" vertical="center"/>
    </xf>
    <xf numFmtId="0" fontId="7" fillId="0" borderId="21" xfId="0" applyFont="1" applyBorder="1" applyAlignment="1">
      <alignment horizontal="center" vertical="center"/>
    </xf>
    <xf numFmtId="2" fontId="7" fillId="0" borderId="16"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7" xfId="0" applyFont="1" applyBorder="1" applyAlignment="1">
      <alignment horizontal="center" vertical="center"/>
    </xf>
    <xf numFmtId="0" fontId="37" fillId="0" borderId="0" xfId="47" applyFont="1" applyBorder="1"/>
    <xf numFmtId="176" fontId="38" fillId="0" borderId="0" xfId="47" applyNumberFormat="1" applyFont="1" applyBorder="1"/>
    <xf numFmtId="0" fontId="2" fillId="0" borderId="0" xfId="47"/>
    <xf numFmtId="0" fontId="2" fillId="0" borderId="0" xfId="47" applyFill="1"/>
    <xf numFmtId="0" fontId="2" fillId="0" borderId="0" xfId="47" applyBorder="1"/>
    <xf numFmtId="177" fontId="38" fillId="0" borderId="0" xfId="47" applyNumberFormat="1" applyFont="1" applyFill="1" applyBorder="1"/>
    <xf numFmtId="178" fontId="38" fillId="0" borderId="0" xfId="47" applyNumberFormat="1" applyFont="1" applyFill="1" applyBorder="1"/>
    <xf numFmtId="178" fontId="39" fillId="0" borderId="0" xfId="47" applyNumberFormat="1" applyFont="1" applyFill="1" applyBorder="1"/>
    <xf numFmtId="178" fontId="2" fillId="0" borderId="0" xfId="47" applyNumberFormat="1" applyFill="1"/>
    <xf numFmtId="0" fontId="39" fillId="0" borderId="0" xfId="47" applyFont="1"/>
    <xf numFmtId="176" fontId="39" fillId="0" borderId="0" xfId="47" applyNumberFormat="1" applyFont="1"/>
    <xf numFmtId="177" fontId="39" fillId="0" borderId="0" xfId="47" applyNumberFormat="1" applyFont="1" applyFill="1" applyBorder="1"/>
    <xf numFmtId="0" fontId="40" fillId="0" borderId="37" xfId="47" applyFont="1" applyBorder="1"/>
    <xf numFmtId="176" fontId="40" fillId="36" borderId="37" xfId="47" applyNumberFormat="1" applyFont="1" applyFill="1" applyBorder="1"/>
    <xf numFmtId="0" fontId="39" fillId="0" borderId="37" xfId="47" applyFont="1" applyBorder="1"/>
    <xf numFmtId="0" fontId="39" fillId="0" borderId="0" xfId="47" applyFont="1" applyBorder="1"/>
    <xf numFmtId="0" fontId="2" fillId="0" borderId="0" xfId="47" applyFont="1"/>
    <xf numFmtId="0" fontId="38" fillId="0" borderId="0" xfId="47" applyFont="1" applyBorder="1"/>
    <xf numFmtId="176" fontId="40" fillId="0" borderId="37" xfId="47" applyNumberFormat="1" applyFont="1" applyBorder="1"/>
    <xf numFmtId="0" fontId="40" fillId="0" borderId="0" xfId="47" applyFont="1" applyBorder="1"/>
    <xf numFmtId="0" fontId="40" fillId="0" borderId="0" xfId="47" applyFont="1"/>
    <xf numFmtId="178" fontId="2" fillId="0" borderId="0" xfId="47" applyNumberFormat="1" applyFont="1" applyFill="1"/>
    <xf numFmtId="176" fontId="39" fillId="0" borderId="37" xfId="47" applyNumberFormat="1" applyFont="1" applyBorder="1"/>
    <xf numFmtId="0" fontId="13" fillId="36" borderId="37" xfId="47" applyFont="1" applyFill="1" applyBorder="1"/>
    <xf numFmtId="176" fontId="39" fillId="0" borderId="0" xfId="47" applyNumberFormat="1" applyFont="1" applyBorder="1"/>
    <xf numFmtId="0" fontId="39" fillId="0" borderId="0" xfId="47" applyFont="1" applyFill="1"/>
    <xf numFmtId="177" fontId="39" fillId="0" borderId="0" xfId="47" applyNumberFormat="1" applyFont="1" applyFill="1"/>
    <xf numFmtId="178" fontId="39" fillId="0" borderId="0" xfId="47" applyNumberFormat="1" applyFont="1" applyFill="1"/>
    <xf numFmtId="0" fontId="2" fillId="36" borderId="30" xfId="47" applyFont="1" applyFill="1" applyBorder="1"/>
    <xf numFmtId="176" fontId="40" fillId="0" borderId="0" xfId="47" applyNumberFormat="1" applyFont="1" applyBorder="1"/>
    <xf numFmtId="0" fontId="42" fillId="0" borderId="0" xfId="47" applyFont="1" applyFill="1"/>
    <xf numFmtId="0" fontId="43" fillId="0" borderId="0" xfId="47" applyFont="1" applyFill="1"/>
    <xf numFmtId="0" fontId="39" fillId="0" borderId="110" xfId="47" applyFont="1" applyBorder="1" applyAlignment="1">
      <alignment horizontal="center"/>
    </xf>
    <xf numFmtId="0" fontId="39" fillId="0" borderId="0" xfId="47" applyFont="1" applyBorder="1" applyAlignment="1">
      <alignment horizontal="center"/>
    </xf>
    <xf numFmtId="0" fontId="39" fillId="37" borderId="112" xfId="47" applyFont="1" applyFill="1" applyBorder="1"/>
    <xf numFmtId="0" fontId="39" fillId="37" borderId="114" xfId="47" applyFont="1" applyFill="1" applyBorder="1"/>
    <xf numFmtId="0" fontId="40" fillId="0" borderId="116" xfId="47" applyFont="1" applyBorder="1" applyAlignment="1">
      <alignment horizontal="center"/>
    </xf>
    <xf numFmtId="0" fontId="40" fillId="0" borderId="96" xfId="47" applyFont="1" applyBorder="1" applyAlignment="1">
      <alignment horizontal="center"/>
    </xf>
    <xf numFmtId="0" fontId="40" fillId="0" borderId="30" xfId="47" applyFont="1" applyBorder="1" applyAlignment="1">
      <alignment horizontal="center"/>
    </xf>
    <xf numFmtId="0" fontId="40" fillId="0" borderId="30" xfId="47" applyFont="1" applyFill="1" applyBorder="1" applyAlignment="1">
      <alignment horizontal="center"/>
    </xf>
    <xf numFmtId="0" fontId="39" fillId="37" borderId="96" xfId="47" applyFont="1" applyFill="1" applyBorder="1" applyAlignment="1">
      <alignment horizontal="center"/>
    </xf>
    <xf numFmtId="0" fontId="40" fillId="37" borderId="118" xfId="47" applyFont="1" applyFill="1" applyBorder="1" applyAlignment="1">
      <alignment horizontal="center"/>
    </xf>
    <xf numFmtId="0" fontId="13" fillId="0" borderId="120" xfId="47" applyFont="1" applyBorder="1" applyAlignment="1">
      <alignment horizontal="center"/>
    </xf>
    <xf numFmtId="176" fontId="40" fillId="0" borderId="121" xfId="47" applyNumberFormat="1" applyFont="1" applyBorder="1" applyAlignment="1">
      <alignment horizontal="center"/>
    </xf>
    <xf numFmtId="176" fontId="40" fillId="0" borderId="122" xfId="47" applyNumberFormat="1" applyFont="1" applyBorder="1" applyAlignment="1">
      <alignment horizontal="center"/>
    </xf>
    <xf numFmtId="0" fontId="39" fillId="0" borderId="123" xfId="47" applyFont="1" applyBorder="1" applyAlignment="1">
      <alignment horizontal="center"/>
    </xf>
    <xf numFmtId="0" fontId="40" fillId="0" borderId="123" xfId="47" applyFont="1" applyBorder="1" applyAlignment="1">
      <alignment horizontal="center"/>
    </xf>
    <xf numFmtId="0" fontId="40" fillId="0" borderId="124" xfId="47" applyFont="1" applyBorder="1" applyAlignment="1">
      <alignment horizontal="center"/>
    </xf>
    <xf numFmtId="0" fontId="39" fillId="0" borderId="120" xfId="47" applyFont="1" applyBorder="1" applyAlignment="1">
      <alignment horizontal="center"/>
    </xf>
    <xf numFmtId="176" fontId="39" fillId="0" borderId="121" xfId="47" applyNumberFormat="1" applyFont="1" applyBorder="1" applyAlignment="1">
      <alignment horizontal="center"/>
    </xf>
    <xf numFmtId="176" fontId="39" fillId="0" borderId="122" xfId="47" applyNumberFormat="1" applyFont="1" applyBorder="1" applyAlignment="1">
      <alignment horizontal="center"/>
    </xf>
    <xf numFmtId="0" fontId="13" fillId="0" borderId="0" xfId="47" applyFont="1" applyAlignment="1">
      <alignment horizontal="center"/>
    </xf>
    <xf numFmtId="0" fontId="13" fillId="37" borderId="125" xfId="47" applyFont="1" applyFill="1" applyBorder="1" applyAlignment="1">
      <alignment horizontal="center"/>
    </xf>
    <xf numFmtId="0" fontId="13" fillId="37" borderId="126" xfId="47" applyFont="1" applyFill="1" applyBorder="1" applyAlignment="1">
      <alignment horizontal="center"/>
    </xf>
    <xf numFmtId="0" fontId="39" fillId="36" borderId="116" xfId="47" applyFont="1" applyFill="1" applyBorder="1" applyAlignment="1">
      <alignment horizontal="center"/>
    </xf>
    <xf numFmtId="14" fontId="39" fillId="36" borderId="82" xfId="47" applyNumberFormat="1" applyFont="1" applyFill="1" applyBorder="1"/>
    <xf numFmtId="179" fontId="39" fillId="36" borderId="97" xfId="47" applyNumberFormat="1" applyFont="1" applyFill="1" applyBorder="1"/>
    <xf numFmtId="178" fontId="39" fillId="36" borderId="97" xfId="47" applyNumberFormat="1" applyFont="1" applyFill="1" applyBorder="1"/>
    <xf numFmtId="178" fontId="39" fillId="36" borderId="82" xfId="47" applyNumberFormat="1" applyFont="1" applyFill="1" applyBorder="1"/>
    <xf numFmtId="178" fontId="39" fillId="0" borderId="97" xfId="47" applyNumberFormat="1" applyFont="1" applyFill="1" applyBorder="1"/>
    <xf numFmtId="178" fontId="39" fillId="36" borderId="83" xfId="47" applyNumberFormat="1" applyFont="1" applyFill="1" applyBorder="1"/>
    <xf numFmtId="178" fontId="39" fillId="36" borderId="128" xfId="47" applyNumberFormat="1" applyFont="1" applyFill="1" applyBorder="1"/>
    <xf numFmtId="0" fontId="40" fillId="0" borderId="110" xfId="47" applyFont="1" applyBorder="1"/>
    <xf numFmtId="0" fontId="39" fillId="0" borderId="129" xfId="47" applyFont="1" applyBorder="1"/>
    <xf numFmtId="14" fontId="39" fillId="0" borderId="97" xfId="47" applyNumberFormat="1" applyFont="1" applyBorder="1"/>
    <xf numFmtId="179" fontId="39" fillId="0" borderId="97" xfId="47" applyNumberFormat="1" applyFont="1" applyBorder="1"/>
    <xf numFmtId="180" fontId="39" fillId="0" borderId="97" xfId="47" applyNumberFormat="1" applyFont="1" applyFill="1" applyBorder="1"/>
    <xf numFmtId="181" fontId="39" fillId="0" borderId="97" xfId="47" applyNumberFormat="1" applyFont="1" applyFill="1" applyBorder="1" applyAlignment="1">
      <alignment horizontal="center" vertical="center"/>
    </xf>
    <xf numFmtId="182" fontId="39" fillId="0" borderId="97" xfId="47" applyNumberFormat="1" applyFont="1" applyFill="1" applyBorder="1"/>
    <xf numFmtId="181" fontId="39" fillId="0" borderId="97" xfId="47" applyNumberFormat="1" applyFont="1" applyFill="1" applyBorder="1"/>
    <xf numFmtId="181" fontId="39" fillId="0" borderId="82" xfId="47" applyNumberFormat="1" applyFont="1" applyFill="1" applyBorder="1"/>
    <xf numFmtId="181" fontId="39" fillId="0" borderId="128" xfId="47" applyNumberFormat="1" applyFont="1" applyFill="1" applyBorder="1"/>
    <xf numFmtId="0" fontId="39" fillId="37" borderId="130" xfId="47" applyFont="1" applyFill="1" applyBorder="1"/>
    <xf numFmtId="0" fontId="39" fillId="37" borderId="131" xfId="47" applyFont="1" applyFill="1" applyBorder="1"/>
    <xf numFmtId="0" fontId="39" fillId="37" borderId="132" xfId="47" applyFont="1" applyFill="1" applyBorder="1" applyAlignment="1">
      <alignment horizontal="center"/>
    </xf>
    <xf numFmtId="176" fontId="39" fillId="0" borderId="116" xfId="47" applyNumberFormat="1" applyFont="1" applyBorder="1"/>
    <xf numFmtId="0" fontId="39" fillId="37" borderId="133" xfId="47" applyFont="1" applyFill="1" applyBorder="1"/>
    <xf numFmtId="0" fontId="39" fillId="37" borderId="30" xfId="47" applyFont="1" applyFill="1" applyBorder="1"/>
    <xf numFmtId="0" fontId="39" fillId="37" borderId="134" xfId="47" applyFont="1" applyFill="1" applyBorder="1" applyAlignment="1">
      <alignment horizontal="center"/>
    </xf>
    <xf numFmtId="0" fontId="39" fillId="36" borderId="135" xfId="47" applyFont="1" applyFill="1" applyBorder="1" applyAlignment="1">
      <alignment horizontal="center"/>
    </xf>
    <xf numFmtId="14" fontId="39" fillId="36" borderId="31" xfId="47" applyNumberFormat="1" applyFont="1" applyFill="1" applyBorder="1"/>
    <xf numFmtId="179" fontId="39" fillId="36" borderId="29" xfId="47" applyNumberFormat="1" applyFont="1" applyFill="1" applyBorder="1"/>
    <xf numFmtId="178" fontId="39" fillId="36" borderId="29" xfId="47" applyNumberFormat="1" applyFont="1" applyFill="1" applyBorder="1"/>
    <xf numFmtId="178" fontId="39" fillId="36" borderId="31" xfId="47" applyNumberFormat="1" applyFont="1" applyFill="1" applyBorder="1"/>
    <xf numFmtId="178" fontId="39" fillId="0" borderId="29" xfId="47" applyNumberFormat="1" applyFont="1" applyFill="1" applyBorder="1"/>
    <xf numFmtId="178" fontId="39" fillId="36" borderId="38" xfId="47" applyNumberFormat="1" applyFont="1" applyFill="1" applyBorder="1"/>
    <xf numFmtId="178" fontId="39" fillId="36" borderId="136" xfId="47" applyNumberFormat="1" applyFont="1" applyFill="1" applyBorder="1"/>
    <xf numFmtId="0" fontId="39" fillId="0" borderId="137" xfId="47" applyFont="1" applyBorder="1"/>
    <xf numFmtId="14" fontId="39" fillId="0" borderId="29" xfId="47" applyNumberFormat="1" applyFont="1" applyBorder="1"/>
    <xf numFmtId="179" fontId="39" fillId="0" borderId="29" xfId="47" applyNumberFormat="1" applyFont="1" applyBorder="1"/>
    <xf numFmtId="180" fontId="39" fillId="0" borderId="29" xfId="47" applyNumberFormat="1" applyFont="1" applyFill="1" applyBorder="1"/>
    <xf numFmtId="181" fontId="39" fillId="0" borderId="29" xfId="47" applyNumberFormat="1" applyFont="1" applyFill="1" applyBorder="1" applyAlignment="1">
      <alignment horizontal="center" vertical="center"/>
    </xf>
    <xf numFmtId="182" fontId="39" fillId="0" borderId="29" xfId="47" applyNumberFormat="1" applyFont="1" applyFill="1" applyBorder="1"/>
    <xf numFmtId="181" fontId="39" fillId="0" borderId="29" xfId="47" applyNumberFormat="1" applyFont="1" applyFill="1" applyBorder="1"/>
    <xf numFmtId="181" fontId="39" fillId="0" borderId="31" xfId="47" applyNumberFormat="1" applyFont="1" applyFill="1" applyBorder="1"/>
    <xf numFmtId="181" fontId="39" fillId="0" borderId="136" xfId="47" applyNumberFormat="1" applyFont="1" applyFill="1" applyBorder="1"/>
    <xf numFmtId="177" fontId="39" fillId="0" borderId="97" xfId="47" applyNumberFormat="1" applyFont="1" applyFill="1" applyBorder="1"/>
    <xf numFmtId="178" fontId="39" fillId="0" borderId="82" xfId="47" applyNumberFormat="1" applyFont="1" applyFill="1" applyBorder="1"/>
    <xf numFmtId="178" fontId="39" fillId="0" borderId="128" xfId="47" applyNumberFormat="1" applyFont="1" applyFill="1" applyBorder="1"/>
    <xf numFmtId="0" fontId="39" fillId="37" borderId="137" xfId="47" applyFont="1" applyFill="1" applyBorder="1"/>
    <xf numFmtId="0" fontId="39" fillId="37" borderId="29" xfId="47" applyFont="1" applyFill="1" applyBorder="1"/>
    <xf numFmtId="0" fontId="39" fillId="37" borderId="136" xfId="47" applyFont="1" applyFill="1" applyBorder="1" applyAlignment="1">
      <alignment horizontal="center"/>
    </xf>
    <xf numFmtId="0" fontId="39" fillId="0" borderId="135" xfId="47" applyFont="1" applyBorder="1"/>
    <xf numFmtId="177" fontId="39" fillId="0" borderId="125" xfId="47" applyNumberFormat="1" applyFont="1" applyFill="1" applyBorder="1"/>
    <xf numFmtId="178" fontId="39" fillId="0" borderId="125" xfId="47" applyNumberFormat="1" applyFont="1" applyFill="1" applyBorder="1"/>
    <xf numFmtId="178" fontId="39" fillId="0" borderId="121" xfId="47" applyNumberFormat="1" applyFont="1" applyFill="1" applyBorder="1"/>
    <xf numFmtId="178" fontId="39" fillId="0" borderId="126" xfId="47" applyNumberFormat="1" applyFont="1" applyFill="1" applyBorder="1"/>
    <xf numFmtId="0" fontId="39" fillId="0" borderId="120" xfId="47" applyFont="1" applyBorder="1"/>
    <xf numFmtId="0" fontId="39" fillId="37" borderId="138" xfId="47" applyFont="1" applyFill="1" applyBorder="1"/>
    <xf numFmtId="0" fontId="39" fillId="37" borderId="123" xfId="47" applyFont="1" applyFill="1" applyBorder="1"/>
    <xf numFmtId="0" fontId="39" fillId="37" borderId="124" xfId="47" applyFont="1" applyFill="1" applyBorder="1" applyAlignment="1">
      <alignment horizontal="center"/>
    </xf>
    <xf numFmtId="178" fontId="45" fillId="36" borderId="97" xfId="47" applyNumberFormat="1" applyFont="1" applyFill="1" applyBorder="1"/>
    <xf numFmtId="178" fontId="45" fillId="36" borderId="82" xfId="47" applyNumberFormat="1" applyFont="1" applyFill="1" applyBorder="1"/>
    <xf numFmtId="178" fontId="45" fillId="0" borderId="97" xfId="47" applyNumberFormat="1" applyFont="1" applyFill="1" applyBorder="1"/>
    <xf numFmtId="178" fontId="45" fillId="36" borderId="83" xfId="47" applyNumberFormat="1" applyFont="1" applyFill="1" applyBorder="1"/>
    <xf numFmtId="178" fontId="39" fillId="0" borderId="0" xfId="47" applyNumberFormat="1" applyFont="1"/>
    <xf numFmtId="178" fontId="45" fillId="36" borderId="29" xfId="47" applyNumberFormat="1" applyFont="1" applyFill="1" applyBorder="1"/>
    <xf numFmtId="178" fontId="45" fillId="0" borderId="29" xfId="47" applyNumberFormat="1" applyFont="1" applyFill="1" applyBorder="1"/>
    <xf numFmtId="178" fontId="45" fillId="36" borderId="38" xfId="47" applyNumberFormat="1" applyFont="1" applyFill="1" applyBorder="1"/>
    <xf numFmtId="177" fontId="39" fillId="0" borderId="29" xfId="47" applyNumberFormat="1" applyFont="1" applyFill="1" applyBorder="1"/>
    <xf numFmtId="178" fontId="39" fillId="0" borderId="31" xfId="47" applyNumberFormat="1" applyFont="1" applyFill="1" applyBorder="1"/>
    <xf numFmtId="178" fontId="39" fillId="0" borderId="136" xfId="47" applyNumberFormat="1" applyFont="1" applyFill="1" applyBorder="1"/>
    <xf numFmtId="14" fontId="39" fillId="36" borderId="97" xfId="47" applyNumberFormat="1" applyFont="1" applyFill="1" applyBorder="1"/>
    <xf numFmtId="0" fontId="39" fillId="36" borderId="120" xfId="47" applyFont="1" applyFill="1" applyBorder="1" applyAlignment="1">
      <alignment horizontal="center"/>
    </xf>
    <xf numFmtId="14" fontId="39" fillId="36" borderId="121" xfId="47" applyNumberFormat="1" applyFont="1" applyFill="1" applyBorder="1"/>
    <xf numFmtId="179" fontId="39" fillId="36" borderId="125" xfId="47" applyNumberFormat="1" applyFont="1" applyFill="1" applyBorder="1"/>
    <xf numFmtId="178" fontId="45" fillId="36" borderId="125" xfId="47" applyNumberFormat="1" applyFont="1" applyFill="1" applyBorder="1"/>
    <xf numFmtId="178" fontId="45" fillId="36" borderId="121" xfId="47" applyNumberFormat="1" applyFont="1" applyFill="1" applyBorder="1"/>
    <xf numFmtId="178" fontId="45" fillId="0" borderId="125" xfId="47" applyNumberFormat="1" applyFont="1" applyFill="1" applyBorder="1"/>
    <xf numFmtId="178" fontId="45" fillId="36" borderId="139" xfId="47" applyNumberFormat="1" applyFont="1" applyFill="1" applyBorder="1"/>
    <xf numFmtId="178" fontId="39" fillId="36" borderId="125" xfId="47" applyNumberFormat="1" applyFont="1" applyFill="1" applyBorder="1"/>
    <xf numFmtId="178" fontId="39" fillId="36" borderId="126" xfId="47" applyNumberFormat="1" applyFont="1" applyFill="1" applyBorder="1"/>
    <xf numFmtId="0" fontId="39" fillId="0" borderId="127" xfId="47" applyFont="1" applyBorder="1"/>
    <xf numFmtId="14" fontId="39" fillId="0" borderId="125" xfId="47" applyNumberFormat="1" applyFont="1" applyBorder="1"/>
    <xf numFmtId="179" fontId="39" fillId="0" borderId="125" xfId="47" applyNumberFormat="1" applyFont="1" applyBorder="1"/>
    <xf numFmtId="178" fontId="2" fillId="0" borderId="0" xfId="47" applyNumberFormat="1" applyFill="1" applyBorder="1"/>
    <xf numFmtId="178" fontId="39" fillId="36" borderId="121" xfId="47" applyNumberFormat="1" applyFont="1" applyFill="1" applyBorder="1"/>
    <xf numFmtId="178" fontId="39" fillId="36" borderId="139" xfId="47" applyNumberFormat="1" applyFont="1" applyFill="1" applyBorder="1"/>
    <xf numFmtId="22" fontId="2" fillId="0" borderId="0" xfId="47" applyNumberFormat="1" applyBorder="1"/>
    <xf numFmtId="0" fontId="0" fillId="36" borderId="0" xfId="0" applyFill="1">
      <alignment vertical="center"/>
    </xf>
    <xf numFmtId="0" fontId="0" fillId="37" borderId="0" xfId="0" applyFill="1">
      <alignment vertical="center"/>
    </xf>
    <xf numFmtId="0" fontId="0" fillId="0" borderId="96"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lef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40" xfId="0" applyBorder="1">
      <alignment vertical="center"/>
    </xf>
    <xf numFmtId="0" fontId="0" fillId="0" borderId="67" xfId="0" applyBorder="1">
      <alignment vertical="center"/>
    </xf>
    <xf numFmtId="0" fontId="0" fillId="0" borderId="74" xfId="0" applyBorder="1">
      <alignment vertical="center"/>
    </xf>
    <xf numFmtId="0" fontId="0" fillId="0" borderId="19" xfId="0" applyBorder="1">
      <alignment vertical="center"/>
    </xf>
    <xf numFmtId="0" fontId="0" fillId="0" borderId="141" xfId="0" applyBorder="1">
      <alignment vertical="center"/>
    </xf>
    <xf numFmtId="0" fontId="0" fillId="0" borderId="70" xfId="0" applyBorder="1">
      <alignment vertical="center"/>
    </xf>
    <xf numFmtId="0" fontId="0" fillId="0" borderId="69" xfId="0" applyBorder="1">
      <alignment vertical="center"/>
    </xf>
    <xf numFmtId="0" fontId="0" fillId="0" borderId="13" xfId="0" applyBorder="1">
      <alignment vertical="center"/>
    </xf>
    <xf numFmtId="0" fontId="0" fillId="0" borderId="142" xfId="0" applyBorder="1">
      <alignment vertical="center"/>
    </xf>
    <xf numFmtId="0" fontId="0" fillId="0" borderId="143" xfId="0" applyBorder="1">
      <alignment vertical="center"/>
    </xf>
    <xf numFmtId="0" fontId="0" fillId="0" borderId="144" xfId="0" applyBorder="1">
      <alignment vertical="center"/>
    </xf>
    <xf numFmtId="0" fontId="0" fillId="0" borderId="18" xfId="0" applyBorder="1">
      <alignment vertical="center"/>
    </xf>
    <xf numFmtId="0" fontId="0" fillId="0" borderId="16" xfId="0" applyBorder="1">
      <alignment vertical="center"/>
    </xf>
    <xf numFmtId="0" fontId="0" fillId="0" borderId="145" xfId="0" applyBorder="1">
      <alignment vertical="center"/>
    </xf>
    <xf numFmtId="0" fontId="0" fillId="0" borderId="61" xfId="0" applyBorder="1">
      <alignment vertical="center"/>
    </xf>
    <xf numFmtId="0" fontId="0" fillId="0" borderId="60" xfId="0" applyBorder="1">
      <alignment vertical="center"/>
    </xf>
    <xf numFmtId="0" fontId="1" fillId="0" borderId="0" xfId="48">
      <alignment vertical="center"/>
    </xf>
    <xf numFmtId="0" fontId="0" fillId="0" borderId="146" xfId="0" applyBorder="1">
      <alignment vertical="center"/>
    </xf>
    <xf numFmtId="0" fontId="0" fillId="0" borderId="72" xfId="0" applyBorder="1">
      <alignment vertical="center"/>
    </xf>
    <xf numFmtId="0" fontId="0" fillId="0" borderId="25" xfId="0" applyBorder="1">
      <alignment vertical="center"/>
    </xf>
    <xf numFmtId="0" fontId="0" fillId="0" borderId="76" xfId="0" applyBorder="1">
      <alignment vertical="center"/>
    </xf>
    <xf numFmtId="0" fontId="0" fillId="0" borderId="23" xfId="0" applyBorder="1">
      <alignment vertical="center"/>
    </xf>
    <xf numFmtId="0" fontId="0" fillId="0" borderId="21" xfId="0" applyBorder="1">
      <alignment vertical="center"/>
    </xf>
    <xf numFmtId="0" fontId="7" fillId="3" borderId="30" xfId="0" applyFont="1" applyFill="1" applyBorder="1" applyAlignment="1">
      <alignment horizontal="center" vertical="center"/>
    </xf>
    <xf numFmtId="0" fontId="7" fillId="3" borderId="32" xfId="0" applyFont="1" applyFill="1" applyBorder="1" applyAlignment="1">
      <alignment horizontal="center" vertical="center"/>
    </xf>
    <xf numFmtId="0" fontId="7" fillId="0" borderId="85"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2"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3" borderId="29" xfId="0" applyFont="1" applyFill="1" applyBorder="1" applyAlignment="1">
      <alignment horizontal="center" vertical="center"/>
    </xf>
    <xf numFmtId="0" fontId="7" fillId="3" borderId="31"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5" xfId="0" applyFont="1" applyBorder="1" applyAlignment="1">
      <alignment horizontal="center" vertical="center"/>
    </xf>
    <xf numFmtId="0" fontId="7" fillId="0" borderId="30" xfId="0" applyFont="1" applyFill="1" applyBorder="1" applyAlignment="1">
      <alignment horizontal="center" vertical="center"/>
    </xf>
    <xf numFmtId="0" fontId="7" fillId="0" borderId="32" xfId="0" applyFont="1" applyFill="1" applyBorder="1" applyAlignment="1">
      <alignment horizontal="center" vertical="center"/>
    </xf>
    <xf numFmtId="0" fontId="7" fillId="3" borderId="84" xfId="0" applyFont="1" applyFill="1" applyBorder="1" applyAlignment="1">
      <alignment horizontal="center" vertical="center"/>
    </xf>
    <xf numFmtId="0" fontId="0" fillId="0" borderId="0" xfId="0" applyAlignment="1">
      <alignment horizontal="center" vertical="center"/>
    </xf>
    <xf numFmtId="0" fontId="7" fillId="0" borderId="29" xfId="0" applyFont="1" applyBorder="1" applyAlignment="1">
      <alignment horizontal="center" vertical="center" wrapText="1"/>
    </xf>
    <xf numFmtId="0" fontId="7" fillId="4" borderId="84" xfId="0" applyFont="1" applyFill="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82" xfId="0" applyFont="1" applyFill="1" applyBorder="1" applyAlignment="1">
      <alignment horizontal="center" vertical="top"/>
    </xf>
    <xf numFmtId="0" fontId="7" fillId="0" borderId="0" xfId="0" applyFont="1" applyFill="1" applyBorder="1" applyAlignment="1">
      <alignment horizontal="center" vertical="top"/>
    </xf>
    <xf numFmtId="0" fontId="7" fillId="0" borderId="83" xfId="0" applyFont="1" applyFill="1" applyBorder="1" applyAlignment="1">
      <alignment horizontal="center" vertical="top"/>
    </xf>
    <xf numFmtId="0" fontId="7" fillId="0" borderId="31" xfId="0" applyFont="1" applyFill="1" applyBorder="1" applyAlignment="1">
      <alignment horizontal="center" vertical="top"/>
    </xf>
    <xf numFmtId="0" fontId="7" fillId="0" borderId="37" xfId="0" applyFont="1" applyFill="1" applyBorder="1" applyAlignment="1">
      <alignment horizontal="center" vertical="top"/>
    </xf>
    <xf numFmtId="0" fontId="7" fillId="0" borderId="38" xfId="0" applyFont="1" applyFill="1" applyBorder="1" applyAlignment="1">
      <alignment horizontal="center" vertical="top"/>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31"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 xfId="0" applyFont="1" applyBorder="1" applyAlignment="1">
      <alignment horizontal="center" vertical="center"/>
    </xf>
    <xf numFmtId="0" fontId="7" fillId="0" borderId="86" xfId="0" applyFont="1" applyBorder="1" applyAlignment="1">
      <alignment horizontal="center" vertical="center"/>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7" xfId="0" applyFont="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1" xfId="0" applyFont="1" applyBorder="1" applyAlignment="1">
      <alignment horizontal="center" vertical="center"/>
    </xf>
    <xf numFmtId="0" fontId="7" fillId="0" borderId="48" xfId="0" applyFont="1" applyBorder="1" applyAlignment="1">
      <alignment horizontal="center" vertical="center"/>
    </xf>
    <xf numFmtId="0" fontId="7" fillId="0" borderId="6" xfId="0" applyFont="1" applyBorder="1" applyAlignment="1">
      <alignment horizontal="center" vertical="center"/>
    </xf>
    <xf numFmtId="0" fontId="7" fillId="0" borderId="39" xfId="0" applyFont="1" applyBorder="1" applyAlignment="1">
      <alignment horizontal="center" vertical="center"/>
    </xf>
    <xf numFmtId="0" fontId="7" fillId="0" borderId="83"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43" xfId="0" applyFont="1" applyBorder="1" applyAlignment="1">
      <alignment horizontal="center" vertical="center"/>
    </xf>
    <xf numFmtId="0" fontId="7" fillId="0" borderId="95" xfId="0" applyFont="1" applyBorder="1" applyAlignment="1">
      <alignment horizontal="center" vertical="center"/>
    </xf>
    <xf numFmtId="0" fontId="7" fillId="0" borderId="47" xfId="0" applyFont="1" applyBorder="1" applyAlignment="1">
      <alignment horizontal="center" vertical="center"/>
    </xf>
    <xf numFmtId="0" fontId="7" fillId="0" borderId="82"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Border="1" applyAlignment="1">
      <alignment horizontal="center" vertical="center"/>
    </xf>
    <xf numFmtId="0" fontId="35" fillId="0" borderId="31" xfId="0" applyFont="1" applyFill="1" applyBorder="1" applyAlignment="1">
      <alignment horizontal="center" vertical="center"/>
    </xf>
    <xf numFmtId="0" fontId="35" fillId="0" borderId="37"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32" xfId="0" applyFont="1" applyFill="1" applyBorder="1" applyAlignment="1">
      <alignment horizontal="center" vertical="center"/>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5" fillId="2" borderId="98" xfId="0" applyFont="1" applyFill="1" applyBorder="1" applyAlignment="1">
      <alignment horizontal="center" vertical="center"/>
    </xf>
    <xf numFmtId="0" fontId="5" fillId="2" borderId="99" xfId="0" applyFont="1" applyFill="1" applyBorder="1" applyAlignment="1">
      <alignment horizontal="center" vertical="center"/>
    </xf>
    <xf numFmtId="0" fontId="5" fillId="2" borderId="100" xfId="0" applyFont="1" applyFill="1" applyBorder="1" applyAlignment="1">
      <alignment horizontal="center" vertical="center"/>
    </xf>
    <xf numFmtId="0" fontId="9" fillId="0" borderId="32" xfId="0" applyFont="1" applyBorder="1" applyAlignment="1">
      <alignment horizontal="center" vertical="center"/>
    </xf>
    <xf numFmtId="0" fontId="9" fillId="0" borderId="84" xfId="0" applyFont="1" applyBorder="1" applyAlignment="1">
      <alignment horizontal="center" vertical="center"/>
    </xf>
    <xf numFmtId="0" fontId="9" fillId="0" borderId="49" xfId="0" applyFont="1" applyBorder="1" applyAlignment="1">
      <alignment horizontal="center" vertical="center"/>
    </xf>
    <xf numFmtId="0" fontId="36" fillId="0" borderId="32" xfId="0" applyFont="1" applyFill="1" applyBorder="1" applyAlignment="1">
      <alignment horizontal="center" vertical="center"/>
    </xf>
    <xf numFmtId="0" fontId="36" fillId="0" borderId="84" xfId="0" applyFont="1" applyFill="1" applyBorder="1" applyAlignment="1">
      <alignment horizontal="center" vertical="center"/>
    </xf>
    <xf numFmtId="0" fontId="36" fillId="0" borderId="49" xfId="0" applyFont="1" applyFill="1" applyBorder="1" applyAlignment="1">
      <alignment horizontal="center" vertical="center"/>
    </xf>
    <xf numFmtId="0" fontId="7" fillId="0" borderId="93" xfId="0" applyFont="1" applyBorder="1" applyAlignment="1">
      <alignment horizontal="center" vertical="center" wrapText="1"/>
    </xf>
    <xf numFmtId="176" fontId="40" fillId="0" borderId="111" xfId="47" applyNumberFormat="1" applyFont="1" applyBorder="1" applyAlignment="1">
      <alignment horizontal="center"/>
    </xf>
    <xf numFmtId="176" fontId="39" fillId="0" borderId="112" xfId="47" applyNumberFormat="1" applyFont="1" applyBorder="1" applyAlignment="1">
      <alignment horizontal="center"/>
    </xf>
    <xf numFmtId="0" fontId="40" fillId="0" borderId="111" xfId="47" applyFont="1" applyFill="1" applyBorder="1" applyAlignment="1">
      <alignment horizontal="center"/>
    </xf>
    <xf numFmtId="0" fontId="39" fillId="0" borderId="112" xfId="47" applyFont="1" applyFill="1" applyBorder="1" applyAlignment="1">
      <alignment horizontal="center"/>
    </xf>
    <xf numFmtId="0" fontId="39" fillId="0" borderId="113" xfId="47" applyFont="1" applyFill="1" applyBorder="1" applyAlignment="1">
      <alignment horizontal="center"/>
    </xf>
    <xf numFmtId="178" fontId="40" fillId="0" borderId="111" xfId="47" applyNumberFormat="1" applyFont="1" applyFill="1" applyBorder="1" applyAlignment="1">
      <alignment horizontal="center"/>
    </xf>
    <xf numFmtId="178" fontId="39" fillId="0" borderId="112" xfId="47" applyNumberFormat="1" applyFont="1" applyFill="1" applyBorder="1" applyAlignment="1">
      <alignment horizontal="center"/>
    </xf>
    <xf numFmtId="178" fontId="39" fillId="0" borderId="114" xfId="47" applyNumberFormat="1" applyFont="1" applyFill="1" applyBorder="1" applyAlignment="1">
      <alignment horizontal="center"/>
    </xf>
    <xf numFmtId="178" fontId="40" fillId="37" borderId="115" xfId="47" applyNumberFormat="1" applyFont="1" applyFill="1" applyBorder="1" applyAlignment="1">
      <alignment horizontal="center"/>
    </xf>
    <xf numFmtId="178" fontId="39" fillId="37" borderId="112" xfId="47" applyNumberFormat="1" applyFont="1" applyFill="1" applyBorder="1" applyAlignment="1">
      <alignment horizontal="center"/>
    </xf>
    <xf numFmtId="176" fontId="40" fillId="0" borderId="32" xfId="47" applyNumberFormat="1" applyFont="1" applyBorder="1" applyAlignment="1">
      <alignment horizontal="center"/>
    </xf>
    <xf numFmtId="176" fontId="39" fillId="0" borderId="84" xfId="47" applyNumberFormat="1" applyFont="1" applyBorder="1" applyAlignment="1">
      <alignment horizontal="center"/>
    </xf>
    <xf numFmtId="0" fontId="39" fillId="0" borderId="32" xfId="47" applyFont="1" applyBorder="1" applyAlignment="1">
      <alignment horizontal="center"/>
    </xf>
    <xf numFmtId="0" fontId="39" fillId="0" borderId="49" xfId="47" applyFont="1" applyBorder="1" applyAlignment="1">
      <alignment horizontal="center"/>
    </xf>
    <xf numFmtId="0" fontId="40" fillId="0" borderId="111" xfId="47" applyFont="1" applyBorder="1" applyAlignment="1">
      <alignment horizontal="center"/>
    </xf>
    <xf numFmtId="0" fontId="39" fillId="0" borderId="112" xfId="47" applyFont="1" applyBorder="1" applyAlignment="1">
      <alignment horizontal="center"/>
    </xf>
    <xf numFmtId="0" fontId="39" fillId="0" borderId="113" xfId="47" applyFont="1" applyBorder="1" applyAlignment="1">
      <alignment horizontal="center"/>
    </xf>
    <xf numFmtId="0" fontId="39" fillId="0" borderId="111" xfId="47" applyFont="1" applyBorder="1" applyAlignment="1">
      <alignment horizontal="center"/>
    </xf>
    <xf numFmtId="0" fontId="39" fillId="0" borderId="114" xfId="47" applyFont="1" applyBorder="1" applyAlignment="1">
      <alignment horizontal="center"/>
    </xf>
    <xf numFmtId="0" fontId="39" fillId="0" borderId="117" xfId="47" applyFont="1" applyBorder="1" applyAlignment="1">
      <alignment horizontal="center"/>
    </xf>
    <xf numFmtId="178" fontId="39" fillId="0" borderId="96" xfId="47" applyNumberFormat="1" applyFont="1" applyFill="1" applyBorder="1" applyAlignment="1">
      <alignment horizontal="center" vertical="center"/>
    </xf>
    <xf numFmtId="178" fontId="39" fillId="0" borderId="125" xfId="47" applyNumberFormat="1" applyFont="1" applyFill="1" applyBorder="1" applyAlignment="1">
      <alignment horizontal="center" vertical="center"/>
    </xf>
    <xf numFmtId="177" fontId="39" fillId="0" borderId="96" xfId="47" applyNumberFormat="1" applyFont="1" applyFill="1" applyBorder="1" applyAlignment="1">
      <alignment horizontal="center" vertical="center"/>
    </xf>
    <xf numFmtId="177" fontId="39" fillId="0" borderId="125" xfId="47" applyNumberFormat="1" applyFont="1" applyFill="1" applyBorder="1" applyAlignment="1">
      <alignment horizontal="center" vertical="center"/>
    </xf>
    <xf numFmtId="178" fontId="39" fillId="37" borderId="96" xfId="47" applyNumberFormat="1" applyFont="1" applyFill="1" applyBorder="1" applyAlignment="1">
      <alignment horizontal="center" vertical="center"/>
    </xf>
    <xf numFmtId="178" fontId="39" fillId="37" borderId="125" xfId="47" applyNumberFormat="1" applyFont="1" applyFill="1" applyBorder="1" applyAlignment="1">
      <alignment horizontal="center" vertical="center"/>
    </xf>
    <xf numFmtId="178" fontId="39" fillId="37" borderId="93" xfId="47" applyNumberFormat="1" applyFont="1" applyFill="1" applyBorder="1" applyAlignment="1">
      <alignment horizontal="center" vertical="center"/>
    </xf>
    <xf numFmtId="178" fontId="39" fillId="37" borderId="121" xfId="47" applyNumberFormat="1" applyFont="1" applyFill="1" applyBorder="1" applyAlignment="1">
      <alignment horizontal="center" vertical="center"/>
    </xf>
    <xf numFmtId="178" fontId="39" fillId="0" borderId="118" xfId="47" applyNumberFormat="1" applyFont="1" applyFill="1" applyBorder="1" applyAlignment="1">
      <alignment horizontal="center" vertical="center"/>
    </xf>
    <xf numFmtId="178" fontId="39" fillId="0" borderId="126" xfId="47" applyNumberFormat="1" applyFont="1" applyFill="1" applyBorder="1" applyAlignment="1">
      <alignment horizontal="center" vertical="center"/>
    </xf>
    <xf numFmtId="178" fontId="39" fillId="37" borderId="119" xfId="47" applyNumberFormat="1" applyFont="1" applyFill="1" applyBorder="1" applyAlignment="1">
      <alignment horizontal="center" vertical="center"/>
    </xf>
    <xf numFmtId="178" fontId="39" fillId="37" borderId="127" xfId="47" applyNumberFormat="1" applyFont="1" applyFill="1" applyBorder="1" applyAlignment="1">
      <alignment horizontal="center" vertical="center"/>
    </xf>
    <xf numFmtId="0" fontId="0" fillId="36" borderId="37" xfId="0" applyFill="1" applyBorder="1" applyAlignment="1">
      <alignment horizontal="center" vertical="center"/>
    </xf>
    <xf numFmtId="0" fontId="49" fillId="37" borderId="84" xfId="0" applyFont="1" applyFill="1" applyBorder="1" applyAlignment="1">
      <alignment horizontal="center" vertical="center"/>
    </xf>
    <xf numFmtId="0" fontId="0" fillId="0" borderId="93" xfId="0" applyBorder="1" applyAlignment="1">
      <alignment horizontal="center" vertical="center"/>
    </xf>
    <xf numFmtId="0" fontId="0" fillId="0" borderId="42"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96" xfId="0" applyBorder="1" applyAlignment="1">
      <alignment horizontal="center" vertical="distributed" textRotation="255"/>
    </xf>
    <xf numFmtId="0" fontId="0" fillId="0" borderId="97" xfId="0" applyBorder="1" applyAlignment="1">
      <alignment horizontal="center" vertical="distributed" textRotation="255"/>
    </xf>
    <xf numFmtId="0" fontId="0" fillId="0" borderId="29" xfId="0" applyBorder="1" applyAlignment="1">
      <alignment horizontal="center" vertical="distributed" textRotation="255"/>
    </xf>
    <xf numFmtId="56" fontId="0" fillId="0" borderId="93" xfId="0" applyNumberFormat="1" applyFill="1" applyBorder="1" applyAlignment="1">
      <alignment horizontal="center" vertical="center"/>
    </xf>
    <xf numFmtId="56" fontId="0" fillId="0" borderId="82" xfId="0" applyNumberFormat="1" applyFill="1" applyBorder="1" applyAlignment="1">
      <alignment horizontal="center" vertical="center"/>
    </xf>
    <xf numFmtId="56" fontId="0" fillId="0" borderId="31" xfId="0" applyNumberFormat="1" applyFill="1" applyBorder="1" applyAlignment="1">
      <alignment horizontal="center" vertical="center"/>
    </xf>
    <xf numFmtId="0" fontId="0" fillId="0" borderId="30" xfId="0" applyBorder="1" applyAlignment="1">
      <alignment horizontal="center" vertical="distributed" textRotation="255" indent="5"/>
    </xf>
    <xf numFmtId="0" fontId="42" fillId="0" borderId="30" xfId="0" applyFont="1" applyBorder="1" applyAlignment="1">
      <alignment horizontal="center" vertical="distributed" textRotation="255" indent="5"/>
    </xf>
    <xf numFmtId="0" fontId="0" fillId="0" borderId="30" xfId="0" applyBorder="1" applyAlignment="1">
      <alignment horizontal="center" vertical="distributed" textRotation="255"/>
    </xf>
    <xf numFmtId="183" fontId="52" fillId="0" borderId="55" xfId="0" applyNumberFormat="1" applyFont="1" applyBorder="1" applyAlignment="1">
      <alignment horizontal="right" vertical="center"/>
    </xf>
    <xf numFmtId="183" fontId="52" fillId="0" borderId="68" xfId="0" applyNumberFormat="1" applyFont="1" applyBorder="1" applyAlignment="1">
      <alignment horizontal="right" vertical="center"/>
    </xf>
    <xf numFmtId="183" fontId="52" fillId="0" borderId="71" xfId="0" applyNumberFormat="1" applyFont="1" applyBorder="1" applyAlignment="1">
      <alignment horizontal="right" vertical="center"/>
    </xf>
    <xf numFmtId="183" fontId="52" fillId="0" borderId="73" xfId="0" applyNumberFormat="1" applyFont="1" applyBorder="1" applyAlignment="1">
      <alignment horizontal="right" vertical="center"/>
    </xf>
    <xf numFmtId="183" fontId="52" fillId="0" borderId="75" xfId="0" applyNumberFormat="1" applyFont="1" applyBorder="1" applyAlignment="1">
      <alignment horizontal="right" vertical="center"/>
    </xf>
    <xf numFmtId="183" fontId="52" fillId="0" borderId="44" xfId="0" applyNumberFormat="1" applyFont="1" applyBorder="1" applyAlignment="1">
      <alignment horizontal="right" vertical="center"/>
    </xf>
  </cellXfs>
  <cellStyles count="4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入力 2" xfId="40"/>
    <cellStyle name="標準" xfId="0" builtinId="0"/>
    <cellStyle name="標準 2" xfId="41"/>
    <cellStyle name="標準 3" xfId="42"/>
    <cellStyle name="標準 4" xfId="43"/>
    <cellStyle name="標準 5" xfId="44"/>
    <cellStyle name="標準 6" xfId="45"/>
    <cellStyle name="標準 6 2" xfId="48"/>
    <cellStyle name="標準_4段FP結果計算表(案)" xfId="47"/>
    <cellStyle name="良い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accent2">
            <a:lumMod val="40000"/>
            <a:lumOff val="60000"/>
          </a:schemeClr>
        </a:solidFill>
      </a:spPr>
      <a:bodyPr vertOverflow="clip" horzOverflow="clip" wrap="none" rtlCol="0" anchor="t">
        <a:noAutofit/>
      </a:bodyPr>
      <a:lstStyle>
        <a:defPPr>
          <a:defRPr kumimoji="1" sz="1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sheetPr>
  <dimension ref="A1:AF97"/>
  <sheetViews>
    <sheetView view="pageBreakPreview" zoomScaleNormal="100" zoomScaleSheetLayoutView="100" workbookViewId="0">
      <selection activeCell="B27" sqref="B27:C27"/>
    </sheetView>
  </sheetViews>
  <sheetFormatPr defaultRowHeight="13.5" x14ac:dyDescent="0.15"/>
  <cols>
    <col min="1" max="1" width="26.625" customWidth="1"/>
    <col min="11" max="11" width="4.625" customWidth="1"/>
  </cols>
  <sheetData>
    <row r="1" spans="1:20" ht="14.25" thickBot="1" x14ac:dyDescent="0.2">
      <c r="A1" s="41" t="s">
        <v>44</v>
      </c>
      <c r="B1" s="7"/>
      <c r="C1" s="7"/>
      <c r="D1" s="7"/>
      <c r="E1" s="7"/>
      <c r="F1" s="7"/>
      <c r="G1" s="7"/>
      <c r="H1" s="7"/>
      <c r="I1" s="7"/>
      <c r="J1" s="7"/>
      <c r="K1" s="7"/>
    </row>
    <row r="2" spans="1:20" ht="14.25" thickBot="1" x14ac:dyDescent="0.2">
      <c r="A2" s="7"/>
      <c r="B2" s="42"/>
      <c r="C2" s="7" t="s">
        <v>142</v>
      </c>
      <c r="D2" s="7"/>
      <c r="E2" s="7"/>
      <c r="F2" s="7"/>
      <c r="G2" s="7"/>
      <c r="H2" s="7"/>
      <c r="I2" s="7"/>
      <c r="J2" s="7"/>
      <c r="K2" s="7"/>
    </row>
    <row r="3" spans="1:20" ht="14.25" thickBot="1" x14ac:dyDescent="0.2">
      <c r="A3" s="7"/>
      <c r="B3" s="43"/>
      <c r="C3" s="7" t="s">
        <v>141</v>
      </c>
      <c r="D3" s="7"/>
      <c r="E3" s="7"/>
      <c r="F3" s="7"/>
      <c r="G3" s="7"/>
      <c r="H3" s="7"/>
      <c r="I3" s="7"/>
      <c r="J3" s="7"/>
      <c r="K3" s="7"/>
    </row>
    <row r="4" spans="1:20" x14ac:dyDescent="0.15">
      <c r="A4" s="41" t="s">
        <v>570</v>
      </c>
      <c r="B4" s="7"/>
      <c r="C4" s="7"/>
      <c r="D4" s="7"/>
      <c r="E4" s="7"/>
      <c r="F4" s="7"/>
      <c r="G4" s="7"/>
      <c r="H4" s="7"/>
      <c r="I4" s="7"/>
      <c r="J4" s="7"/>
      <c r="K4" s="7"/>
      <c r="M4" t="s">
        <v>571</v>
      </c>
      <c r="T4" t="s">
        <v>572</v>
      </c>
    </row>
    <row r="5" spans="1:20" ht="14.25" thickBot="1" x14ac:dyDescent="0.2">
      <c r="A5" s="145" t="s">
        <v>573</v>
      </c>
      <c r="B5" s="324" t="s">
        <v>45</v>
      </c>
      <c r="C5" s="336"/>
      <c r="D5" s="337"/>
      <c r="E5" s="324" t="s">
        <v>46</v>
      </c>
      <c r="F5" s="336"/>
      <c r="G5" s="337"/>
      <c r="H5" s="324" t="s">
        <v>29</v>
      </c>
      <c r="I5" s="336"/>
      <c r="J5" s="337"/>
      <c r="K5" s="7"/>
      <c r="M5" t="s">
        <v>574</v>
      </c>
      <c r="T5" t="s">
        <v>575</v>
      </c>
    </row>
    <row r="6" spans="1:20" ht="14.25" thickTop="1" x14ac:dyDescent="0.15">
      <c r="A6" s="44" t="s">
        <v>576</v>
      </c>
      <c r="B6" s="325" t="s">
        <v>273</v>
      </c>
      <c r="C6" s="325"/>
      <c r="D6" s="325"/>
      <c r="E6" s="325" t="s">
        <v>274</v>
      </c>
      <c r="F6" s="325"/>
      <c r="G6" s="325"/>
      <c r="H6" s="344"/>
      <c r="I6" s="345"/>
      <c r="J6" s="346"/>
      <c r="K6" s="7"/>
      <c r="M6" t="s">
        <v>41</v>
      </c>
      <c r="T6" t="s">
        <v>577</v>
      </c>
    </row>
    <row r="7" spans="1:20" x14ac:dyDescent="0.15">
      <c r="A7" s="45" t="s">
        <v>77</v>
      </c>
      <c r="B7" s="318" t="s">
        <v>275</v>
      </c>
      <c r="C7" s="318"/>
      <c r="D7" s="318"/>
      <c r="E7" s="318" t="s">
        <v>578</v>
      </c>
      <c r="F7" s="318"/>
      <c r="G7" s="318"/>
      <c r="H7" s="347"/>
      <c r="I7" s="348"/>
      <c r="J7" s="349"/>
      <c r="K7" s="7"/>
      <c r="M7" t="s">
        <v>579</v>
      </c>
      <c r="T7" t="s">
        <v>580</v>
      </c>
    </row>
    <row r="8" spans="1:20" x14ac:dyDescent="0.15">
      <c r="A8" s="7"/>
      <c r="B8" s="7"/>
      <c r="C8" s="7"/>
      <c r="D8" s="7"/>
      <c r="E8" s="7"/>
      <c r="F8" s="7"/>
      <c r="G8" s="7"/>
      <c r="H8" s="7"/>
      <c r="I8" s="7"/>
      <c r="J8" s="7"/>
      <c r="K8" s="7"/>
      <c r="M8" t="s">
        <v>581</v>
      </c>
      <c r="T8" t="s">
        <v>582</v>
      </c>
    </row>
    <row r="9" spans="1:20" x14ac:dyDescent="0.15">
      <c r="A9" s="41" t="s">
        <v>43</v>
      </c>
      <c r="B9" s="7"/>
      <c r="C9" s="7"/>
      <c r="D9" s="7"/>
      <c r="E9" s="7"/>
      <c r="F9" s="7"/>
      <c r="G9" s="7"/>
      <c r="H9" s="7"/>
      <c r="I9" s="7"/>
      <c r="J9" s="7"/>
      <c r="K9" s="7"/>
      <c r="T9" t="s">
        <v>583</v>
      </c>
    </row>
    <row r="10" spans="1:20" ht="14.25" thickBot="1" x14ac:dyDescent="0.2">
      <c r="A10" s="145" t="s">
        <v>31</v>
      </c>
      <c r="B10" s="324" t="s">
        <v>48</v>
      </c>
      <c r="C10" s="337"/>
      <c r="D10" s="324" t="s">
        <v>29</v>
      </c>
      <c r="E10" s="336"/>
      <c r="F10" s="336"/>
      <c r="G10" s="336"/>
      <c r="H10" s="336"/>
      <c r="I10" s="336"/>
      <c r="J10" s="337"/>
      <c r="K10" s="7"/>
      <c r="M10" t="s">
        <v>47</v>
      </c>
      <c r="T10" t="s">
        <v>584</v>
      </c>
    </row>
    <row r="11" spans="1:20" ht="14.25" thickTop="1" x14ac:dyDescent="0.15">
      <c r="A11" s="44" t="s">
        <v>76</v>
      </c>
      <c r="B11" s="325" t="s">
        <v>276</v>
      </c>
      <c r="C11" s="325"/>
      <c r="D11" s="338"/>
      <c r="E11" s="339"/>
      <c r="F11" s="339"/>
      <c r="G11" s="339"/>
      <c r="H11" s="339"/>
      <c r="I11" s="339"/>
      <c r="J11" s="340"/>
      <c r="K11" s="7"/>
      <c r="M11" t="s">
        <v>585</v>
      </c>
      <c r="N11" t="s">
        <v>586</v>
      </c>
      <c r="O11" t="s">
        <v>587</v>
      </c>
      <c r="Q11" t="s">
        <v>588</v>
      </c>
      <c r="S11">
        <v>1</v>
      </c>
      <c r="T11" t="s">
        <v>589</v>
      </c>
    </row>
    <row r="12" spans="1:20" x14ac:dyDescent="0.15">
      <c r="A12" s="45" t="s">
        <v>75</v>
      </c>
      <c r="B12" s="318" t="s">
        <v>277</v>
      </c>
      <c r="C12" s="318"/>
      <c r="D12" s="338"/>
      <c r="E12" s="339"/>
      <c r="F12" s="339"/>
      <c r="G12" s="339"/>
      <c r="H12" s="339"/>
      <c r="I12" s="339"/>
      <c r="J12" s="340"/>
      <c r="K12" s="7"/>
      <c r="O12" t="s">
        <v>590</v>
      </c>
      <c r="Q12" t="s">
        <v>591</v>
      </c>
      <c r="S12">
        <v>0.1</v>
      </c>
      <c r="T12" t="s">
        <v>592</v>
      </c>
    </row>
    <row r="13" spans="1:20" x14ac:dyDescent="0.15">
      <c r="A13" s="45" t="s">
        <v>74</v>
      </c>
      <c r="B13" s="318" t="s">
        <v>593</v>
      </c>
      <c r="C13" s="318"/>
      <c r="D13" s="338"/>
      <c r="E13" s="339"/>
      <c r="F13" s="339"/>
      <c r="G13" s="339"/>
      <c r="H13" s="339"/>
      <c r="I13" s="339"/>
      <c r="J13" s="340"/>
      <c r="K13" s="7"/>
      <c r="O13" t="s">
        <v>278</v>
      </c>
      <c r="Q13" t="s">
        <v>594</v>
      </c>
      <c r="T13" t="s">
        <v>595</v>
      </c>
    </row>
    <row r="14" spans="1:20" x14ac:dyDescent="0.15">
      <c r="A14" s="45" t="s">
        <v>66</v>
      </c>
      <c r="B14" s="318" t="s">
        <v>596</v>
      </c>
      <c r="C14" s="318"/>
      <c r="D14" s="338"/>
      <c r="E14" s="339"/>
      <c r="F14" s="339"/>
      <c r="G14" s="339"/>
      <c r="H14" s="339"/>
      <c r="I14" s="339"/>
      <c r="J14" s="340"/>
      <c r="K14" s="7"/>
      <c r="Q14" t="s">
        <v>597</v>
      </c>
      <c r="T14" t="s">
        <v>598</v>
      </c>
    </row>
    <row r="15" spans="1:20" x14ac:dyDescent="0.15">
      <c r="A15" s="46" t="s">
        <v>67</v>
      </c>
      <c r="B15" s="318">
        <v>1</v>
      </c>
      <c r="C15" s="318"/>
      <c r="D15" s="341"/>
      <c r="E15" s="342"/>
      <c r="F15" s="342"/>
      <c r="G15" s="342"/>
      <c r="H15" s="342"/>
      <c r="I15" s="342"/>
      <c r="J15" s="343"/>
      <c r="K15" s="7"/>
      <c r="Q15" t="s">
        <v>599</v>
      </c>
    </row>
    <row r="16" spans="1:20" x14ac:dyDescent="0.15">
      <c r="A16" s="47"/>
      <c r="B16" s="48"/>
      <c r="C16" s="48"/>
      <c r="D16" s="49"/>
      <c r="E16" s="49"/>
      <c r="F16" s="7"/>
      <c r="G16" s="7"/>
      <c r="H16" s="7"/>
      <c r="I16" s="7"/>
      <c r="J16" s="7"/>
      <c r="K16" s="7"/>
      <c r="Q16" t="s">
        <v>600</v>
      </c>
    </row>
    <row r="17" spans="1:24" x14ac:dyDescent="0.15">
      <c r="A17" s="41" t="s">
        <v>49</v>
      </c>
      <c r="B17" s="7"/>
      <c r="C17" s="7"/>
      <c r="D17" s="7"/>
      <c r="E17" s="7"/>
      <c r="F17" s="7"/>
      <c r="G17" s="7"/>
      <c r="H17" s="7"/>
      <c r="I17" s="7"/>
      <c r="J17" s="7"/>
      <c r="K17" s="7"/>
      <c r="Q17" t="s">
        <v>601</v>
      </c>
    </row>
    <row r="18" spans="1:24" ht="14.25" thickBot="1" x14ac:dyDescent="0.2">
      <c r="A18" s="145" t="s">
        <v>31</v>
      </c>
      <c r="B18" s="324" t="s">
        <v>48</v>
      </c>
      <c r="C18" s="336"/>
      <c r="D18" s="323" t="s">
        <v>29</v>
      </c>
      <c r="E18" s="323"/>
      <c r="F18" s="323"/>
      <c r="G18" s="323"/>
      <c r="H18" s="323"/>
      <c r="I18" s="323"/>
      <c r="J18" s="323"/>
      <c r="K18" s="7"/>
      <c r="Q18" t="s">
        <v>602</v>
      </c>
    </row>
    <row r="19" spans="1:24" ht="14.25" thickTop="1" x14ac:dyDescent="0.15">
      <c r="A19" s="44" t="s">
        <v>100</v>
      </c>
      <c r="B19" s="325" t="s">
        <v>40</v>
      </c>
      <c r="C19" s="326"/>
      <c r="D19" s="327" t="s">
        <v>603</v>
      </c>
      <c r="E19" s="327"/>
      <c r="F19" s="327"/>
      <c r="G19" s="327"/>
      <c r="H19" s="327"/>
      <c r="I19" s="327"/>
      <c r="J19" s="327"/>
      <c r="K19" s="7"/>
    </row>
    <row r="20" spans="1:24" x14ac:dyDescent="0.15">
      <c r="A20" s="45" t="s">
        <v>68</v>
      </c>
      <c r="B20" s="318" t="s">
        <v>279</v>
      </c>
      <c r="C20" s="319"/>
      <c r="D20" s="328"/>
      <c r="E20" s="328"/>
      <c r="F20" s="328"/>
      <c r="G20" s="328"/>
      <c r="H20" s="328"/>
      <c r="I20" s="328"/>
      <c r="J20" s="328"/>
      <c r="K20" s="7"/>
    </row>
    <row r="21" spans="1:24" x14ac:dyDescent="0.15">
      <c r="A21" s="45" t="s">
        <v>108</v>
      </c>
      <c r="B21" s="319" t="s">
        <v>280</v>
      </c>
      <c r="C21" s="332"/>
      <c r="D21" s="328"/>
      <c r="E21" s="328"/>
      <c r="F21" s="328"/>
      <c r="G21" s="328"/>
      <c r="H21" s="328"/>
      <c r="I21" s="328"/>
      <c r="J21" s="328"/>
      <c r="K21" s="7"/>
    </row>
    <row r="22" spans="1:24" x14ac:dyDescent="0.15">
      <c r="A22" s="45" t="s">
        <v>69</v>
      </c>
      <c r="B22" s="318">
        <v>10</v>
      </c>
      <c r="C22" s="319"/>
      <c r="D22" s="328"/>
      <c r="E22" s="328"/>
      <c r="F22" s="328"/>
      <c r="G22" s="328"/>
      <c r="H22" s="328"/>
      <c r="I22" s="328"/>
      <c r="J22" s="328"/>
      <c r="K22" s="7"/>
      <c r="M22" t="s">
        <v>604</v>
      </c>
      <c r="N22" s="3" t="s">
        <v>605</v>
      </c>
      <c r="O22" t="s">
        <v>606</v>
      </c>
      <c r="P22">
        <v>8</v>
      </c>
      <c r="Q22" t="s">
        <v>50</v>
      </c>
      <c r="R22">
        <v>10</v>
      </c>
      <c r="T22" t="s">
        <v>607</v>
      </c>
      <c r="W22" t="s">
        <v>608</v>
      </c>
      <c r="X22" t="s">
        <v>609</v>
      </c>
    </row>
    <row r="23" spans="1:24" x14ac:dyDescent="0.15">
      <c r="A23" s="45" t="s">
        <v>70</v>
      </c>
      <c r="B23" s="318" t="s">
        <v>52</v>
      </c>
      <c r="C23" s="319"/>
      <c r="D23" s="328"/>
      <c r="E23" s="328"/>
      <c r="F23" s="328"/>
      <c r="G23" s="328"/>
      <c r="H23" s="328"/>
      <c r="I23" s="328"/>
      <c r="J23" s="328"/>
      <c r="K23" s="7"/>
      <c r="M23" t="s">
        <v>40</v>
      </c>
      <c r="N23" s="3" t="s">
        <v>610</v>
      </c>
      <c r="O23" t="s">
        <v>611</v>
      </c>
      <c r="P23">
        <v>10</v>
      </c>
      <c r="Q23" t="s">
        <v>51</v>
      </c>
      <c r="R23">
        <v>15</v>
      </c>
      <c r="T23" t="s">
        <v>612</v>
      </c>
      <c r="W23" t="s">
        <v>54</v>
      </c>
      <c r="X23" t="s">
        <v>613</v>
      </c>
    </row>
    <row r="24" spans="1:24" x14ac:dyDescent="0.15">
      <c r="A24" s="45" t="s">
        <v>71</v>
      </c>
      <c r="B24" s="318">
        <v>20</v>
      </c>
      <c r="C24" s="319"/>
      <c r="D24" s="328"/>
      <c r="E24" s="328"/>
      <c r="F24" s="328"/>
      <c r="G24" s="328"/>
      <c r="H24" s="328"/>
      <c r="I24" s="328"/>
      <c r="J24" s="328"/>
      <c r="K24" s="7"/>
      <c r="P24">
        <v>15</v>
      </c>
      <c r="Q24" t="s">
        <v>52</v>
      </c>
      <c r="R24">
        <v>20</v>
      </c>
      <c r="T24" t="s">
        <v>53</v>
      </c>
      <c r="W24" t="s">
        <v>614</v>
      </c>
      <c r="X24" t="s">
        <v>615</v>
      </c>
    </row>
    <row r="25" spans="1:24" x14ac:dyDescent="0.15">
      <c r="A25" s="46" t="s">
        <v>72</v>
      </c>
      <c r="B25" s="320"/>
      <c r="C25" s="320"/>
      <c r="D25" s="328"/>
      <c r="E25" s="328"/>
      <c r="F25" s="328"/>
      <c r="G25" s="328"/>
      <c r="H25" s="328"/>
      <c r="I25" s="328"/>
      <c r="J25" s="328"/>
      <c r="K25" s="7"/>
      <c r="P25">
        <v>20</v>
      </c>
      <c r="R25">
        <v>60</v>
      </c>
      <c r="T25" t="s">
        <v>616</v>
      </c>
      <c r="X25" t="s">
        <v>617</v>
      </c>
    </row>
    <row r="26" spans="1:24" x14ac:dyDescent="0.15">
      <c r="A26" s="46" t="s">
        <v>618</v>
      </c>
      <c r="B26" s="319" t="s">
        <v>619</v>
      </c>
      <c r="C26" s="332"/>
      <c r="D26" s="328"/>
      <c r="E26" s="328"/>
      <c r="F26" s="328"/>
      <c r="G26" s="328"/>
      <c r="H26" s="328"/>
      <c r="I26" s="328"/>
      <c r="J26" s="328"/>
      <c r="K26" s="7"/>
      <c r="P26">
        <v>25</v>
      </c>
      <c r="T26" t="s">
        <v>620</v>
      </c>
      <c r="X26" t="s">
        <v>621</v>
      </c>
    </row>
    <row r="27" spans="1:24" x14ac:dyDescent="0.15">
      <c r="A27" s="46" t="s">
        <v>121</v>
      </c>
      <c r="B27" s="319" t="s">
        <v>622</v>
      </c>
      <c r="C27" s="332"/>
      <c r="D27" s="328"/>
      <c r="E27" s="328"/>
      <c r="F27" s="328"/>
      <c r="G27" s="328"/>
      <c r="H27" s="328"/>
      <c r="I27" s="328"/>
      <c r="J27" s="328"/>
      <c r="K27" s="7"/>
      <c r="T27" t="s">
        <v>623</v>
      </c>
      <c r="X27" t="s">
        <v>624</v>
      </c>
    </row>
    <row r="28" spans="1:24" x14ac:dyDescent="0.15">
      <c r="A28" s="46" t="s">
        <v>122</v>
      </c>
      <c r="B28" s="322" t="s">
        <v>625</v>
      </c>
      <c r="C28" s="335"/>
      <c r="D28" s="328"/>
      <c r="E28" s="328"/>
      <c r="F28" s="328"/>
      <c r="G28" s="328"/>
      <c r="H28" s="328"/>
      <c r="I28" s="328"/>
      <c r="J28" s="328"/>
      <c r="K28" s="7"/>
      <c r="T28" t="s">
        <v>626</v>
      </c>
      <c r="X28" t="s">
        <v>627</v>
      </c>
    </row>
    <row r="29" spans="1:24" x14ac:dyDescent="0.15">
      <c r="A29" s="46" t="s">
        <v>73</v>
      </c>
      <c r="B29" s="318" t="s">
        <v>628</v>
      </c>
      <c r="C29" s="319"/>
      <c r="D29" s="328"/>
      <c r="E29" s="328"/>
      <c r="F29" s="328"/>
      <c r="G29" s="328"/>
      <c r="H29" s="328"/>
      <c r="I29" s="328"/>
      <c r="J29" s="328"/>
      <c r="K29" s="7"/>
      <c r="T29" t="s">
        <v>629</v>
      </c>
      <c r="X29" t="s">
        <v>630</v>
      </c>
    </row>
    <row r="30" spans="1:24" x14ac:dyDescent="0.15">
      <c r="A30" s="45" t="s">
        <v>178</v>
      </c>
      <c r="B30" s="318" t="s">
        <v>631</v>
      </c>
      <c r="C30" s="319"/>
      <c r="D30" s="328"/>
      <c r="E30" s="328"/>
      <c r="F30" s="328"/>
      <c r="G30" s="328"/>
      <c r="H30" s="328"/>
      <c r="I30" s="328"/>
      <c r="J30" s="328"/>
      <c r="K30" s="7"/>
      <c r="X30" t="s">
        <v>632</v>
      </c>
    </row>
    <row r="31" spans="1:24" x14ac:dyDescent="0.15">
      <c r="A31" s="46" t="s">
        <v>179</v>
      </c>
      <c r="B31" s="318" t="s">
        <v>631</v>
      </c>
      <c r="C31" s="319"/>
      <c r="D31" s="328"/>
      <c r="E31" s="328"/>
      <c r="F31" s="328"/>
      <c r="G31" s="328"/>
      <c r="H31" s="328"/>
      <c r="I31" s="328"/>
      <c r="J31" s="328"/>
      <c r="K31" s="7"/>
      <c r="X31" t="s">
        <v>633</v>
      </c>
    </row>
    <row r="32" spans="1:24" x14ac:dyDescent="0.15">
      <c r="A32" s="7"/>
      <c r="B32" s="7"/>
      <c r="C32" s="7"/>
      <c r="D32" s="7"/>
      <c r="E32" s="7"/>
      <c r="F32" s="7"/>
      <c r="G32" s="7"/>
      <c r="H32" s="7"/>
      <c r="I32" s="7"/>
      <c r="J32" s="7"/>
      <c r="K32" s="7"/>
    </row>
    <row r="33" spans="1:32" x14ac:dyDescent="0.15">
      <c r="A33" s="41" t="s">
        <v>56</v>
      </c>
      <c r="B33" s="7"/>
      <c r="C33" s="7"/>
      <c r="D33" s="7"/>
      <c r="E33" s="7"/>
      <c r="F33" s="7"/>
      <c r="G33" s="7"/>
      <c r="H33" s="7"/>
      <c r="I33" s="7"/>
      <c r="J33" s="7"/>
      <c r="K33" s="7"/>
    </row>
    <row r="34" spans="1:32" ht="14.25" thickBot="1" x14ac:dyDescent="0.2">
      <c r="A34" s="145" t="s">
        <v>31</v>
      </c>
      <c r="B34" s="323" t="s">
        <v>48</v>
      </c>
      <c r="C34" s="324"/>
      <c r="D34" s="323" t="s">
        <v>29</v>
      </c>
      <c r="E34" s="323"/>
      <c r="F34" s="323"/>
      <c r="G34" s="323"/>
      <c r="H34" s="323"/>
      <c r="I34" s="323"/>
      <c r="J34" s="323"/>
      <c r="K34" s="7"/>
    </row>
    <row r="35" spans="1:32" ht="14.25" thickTop="1" x14ac:dyDescent="0.15">
      <c r="A35" s="44" t="s">
        <v>101</v>
      </c>
      <c r="B35" s="325" t="s">
        <v>281</v>
      </c>
      <c r="C35" s="326"/>
      <c r="D35" s="334" t="s">
        <v>634</v>
      </c>
      <c r="E35" s="327"/>
      <c r="F35" s="327"/>
      <c r="G35" s="327"/>
      <c r="H35" s="327"/>
      <c r="I35" s="327"/>
      <c r="J35" s="327"/>
      <c r="K35" s="7"/>
      <c r="S35" t="s">
        <v>635</v>
      </c>
      <c r="U35" t="s">
        <v>636</v>
      </c>
      <c r="W35" t="s">
        <v>637</v>
      </c>
      <c r="Y35" t="s">
        <v>638</v>
      </c>
      <c r="AA35" t="s">
        <v>639</v>
      </c>
      <c r="AC35" t="s">
        <v>640</v>
      </c>
      <c r="AE35" t="s">
        <v>641</v>
      </c>
    </row>
    <row r="36" spans="1:32" x14ac:dyDescent="0.15">
      <c r="A36" s="45" t="s">
        <v>102</v>
      </c>
      <c r="B36" s="318">
        <v>350</v>
      </c>
      <c r="C36" s="319"/>
      <c r="D36" s="328"/>
      <c r="E36" s="328"/>
      <c r="F36" s="328"/>
      <c r="G36" s="328"/>
      <c r="H36" s="328"/>
      <c r="I36" s="328"/>
      <c r="J36" s="328"/>
      <c r="K36" s="7"/>
      <c r="M36" t="s">
        <v>642</v>
      </c>
      <c r="N36">
        <v>300</v>
      </c>
      <c r="O36" t="s">
        <v>57</v>
      </c>
      <c r="P36" t="s">
        <v>643</v>
      </c>
      <c r="Q36" t="s">
        <v>60</v>
      </c>
      <c r="R36" t="s">
        <v>644</v>
      </c>
      <c r="S36">
        <v>120</v>
      </c>
      <c r="T36" t="s">
        <v>645</v>
      </c>
      <c r="U36">
        <v>250</v>
      </c>
      <c r="V36" t="s">
        <v>645</v>
      </c>
      <c r="W36">
        <v>450</v>
      </c>
      <c r="X36" t="s">
        <v>645</v>
      </c>
      <c r="Y36">
        <v>550</v>
      </c>
      <c r="Z36">
        <v>140</v>
      </c>
      <c r="AA36">
        <v>550</v>
      </c>
      <c r="AB36" t="s">
        <v>645</v>
      </c>
      <c r="AC36">
        <v>700</v>
      </c>
      <c r="AD36">
        <v>140</v>
      </c>
      <c r="AE36">
        <v>800</v>
      </c>
      <c r="AF36" t="s">
        <v>645</v>
      </c>
    </row>
    <row r="37" spans="1:32" x14ac:dyDescent="0.15">
      <c r="A37" s="45" t="s">
        <v>103</v>
      </c>
      <c r="B37" s="318" t="s">
        <v>57</v>
      </c>
      <c r="C37" s="319"/>
      <c r="D37" s="328"/>
      <c r="E37" s="328"/>
      <c r="F37" s="328"/>
      <c r="G37" s="328"/>
      <c r="H37" s="328"/>
      <c r="I37" s="328"/>
      <c r="J37" s="328"/>
      <c r="K37" s="7"/>
      <c r="M37" t="s">
        <v>646</v>
      </c>
      <c r="N37">
        <v>350</v>
      </c>
      <c r="O37" t="s">
        <v>58</v>
      </c>
      <c r="P37" t="s">
        <v>647</v>
      </c>
      <c r="Q37" t="s">
        <v>648</v>
      </c>
      <c r="R37" t="s">
        <v>649</v>
      </c>
      <c r="S37">
        <v>140</v>
      </c>
      <c r="T37">
        <v>160</v>
      </c>
      <c r="U37">
        <v>280</v>
      </c>
      <c r="V37">
        <v>160</v>
      </c>
      <c r="W37">
        <v>480</v>
      </c>
      <c r="X37">
        <v>180</v>
      </c>
      <c r="Y37">
        <v>580</v>
      </c>
      <c r="Z37" t="s">
        <v>645</v>
      </c>
      <c r="AA37">
        <v>580</v>
      </c>
      <c r="AB37">
        <v>240</v>
      </c>
      <c r="AC37">
        <v>740</v>
      </c>
      <c r="AD37" t="s">
        <v>645</v>
      </c>
      <c r="AE37">
        <v>840</v>
      </c>
      <c r="AF37">
        <v>160</v>
      </c>
    </row>
    <row r="38" spans="1:32" x14ac:dyDescent="0.15">
      <c r="A38" s="45" t="s">
        <v>104</v>
      </c>
      <c r="B38" s="318" t="s">
        <v>650</v>
      </c>
      <c r="C38" s="319"/>
      <c r="D38" s="328"/>
      <c r="E38" s="328"/>
      <c r="F38" s="328"/>
      <c r="G38" s="328"/>
      <c r="H38" s="328"/>
      <c r="I38" s="328"/>
      <c r="J38" s="328"/>
      <c r="K38" s="7"/>
      <c r="N38">
        <v>550</v>
      </c>
      <c r="Q38" t="s">
        <v>59</v>
      </c>
      <c r="T38">
        <v>180</v>
      </c>
      <c r="V38">
        <v>180</v>
      </c>
      <c r="X38">
        <v>200</v>
      </c>
      <c r="Z38">
        <v>180</v>
      </c>
      <c r="AB38">
        <v>480</v>
      </c>
      <c r="AD38">
        <v>210</v>
      </c>
      <c r="AF38">
        <v>210</v>
      </c>
    </row>
    <row r="39" spans="1:32" x14ac:dyDescent="0.15">
      <c r="A39" s="45" t="s">
        <v>105</v>
      </c>
      <c r="B39" s="318" t="s">
        <v>60</v>
      </c>
      <c r="C39" s="319"/>
      <c r="D39" s="328"/>
      <c r="E39" s="328"/>
      <c r="F39" s="328"/>
      <c r="G39" s="328"/>
      <c r="H39" s="328"/>
      <c r="I39" s="328"/>
      <c r="J39" s="328"/>
      <c r="K39" s="7"/>
      <c r="N39">
        <v>900</v>
      </c>
      <c r="Q39" t="s">
        <v>651</v>
      </c>
    </row>
    <row r="40" spans="1:32" x14ac:dyDescent="0.15">
      <c r="A40" s="45" t="s">
        <v>106</v>
      </c>
      <c r="B40" s="318" t="s">
        <v>282</v>
      </c>
      <c r="C40" s="319"/>
      <c r="D40" s="328"/>
      <c r="E40" s="328"/>
      <c r="F40" s="328"/>
      <c r="G40" s="328"/>
      <c r="H40" s="328"/>
      <c r="I40" s="328"/>
      <c r="J40" s="328"/>
      <c r="K40" s="7"/>
      <c r="Q40" s="3" t="s">
        <v>652</v>
      </c>
    </row>
    <row r="41" spans="1:32" ht="14.25" thickBot="1" x14ac:dyDescent="0.2">
      <c r="A41" s="45" t="s">
        <v>107</v>
      </c>
      <c r="B41" s="145" t="s">
        <v>42</v>
      </c>
      <c r="C41" s="144" t="s">
        <v>61</v>
      </c>
      <c r="D41" s="328"/>
      <c r="E41" s="328"/>
      <c r="F41" s="328"/>
      <c r="G41" s="328"/>
      <c r="H41" s="328"/>
      <c r="I41" s="328"/>
      <c r="J41" s="328"/>
      <c r="K41" s="7"/>
    </row>
    <row r="42" spans="1:32" ht="14.25" thickTop="1" x14ac:dyDescent="0.15">
      <c r="A42" s="46" t="s">
        <v>653</v>
      </c>
      <c r="B42" s="50">
        <v>120</v>
      </c>
      <c r="C42" s="51"/>
      <c r="D42" s="328"/>
      <c r="E42" s="328"/>
      <c r="F42" s="328"/>
      <c r="G42" s="328"/>
      <c r="H42" s="328"/>
      <c r="I42" s="328"/>
      <c r="J42" s="328"/>
      <c r="K42" s="7"/>
    </row>
    <row r="43" spans="1:32" x14ac:dyDescent="0.15">
      <c r="A43" s="46" t="s">
        <v>654</v>
      </c>
      <c r="B43" s="52">
        <v>250</v>
      </c>
      <c r="C43" s="53"/>
      <c r="D43" s="328"/>
      <c r="E43" s="328"/>
      <c r="F43" s="328"/>
      <c r="G43" s="328"/>
      <c r="H43" s="328"/>
      <c r="I43" s="328"/>
      <c r="J43" s="328"/>
      <c r="K43" s="7"/>
    </row>
    <row r="44" spans="1:32" x14ac:dyDescent="0.15">
      <c r="A44" s="46" t="s">
        <v>655</v>
      </c>
      <c r="B44" s="52">
        <v>450</v>
      </c>
      <c r="C44" s="53"/>
      <c r="D44" s="328"/>
      <c r="E44" s="328"/>
      <c r="F44" s="328"/>
      <c r="G44" s="328"/>
      <c r="H44" s="328"/>
      <c r="I44" s="328"/>
      <c r="J44" s="328"/>
      <c r="K44" s="7"/>
    </row>
    <row r="45" spans="1:32" x14ac:dyDescent="0.15">
      <c r="A45" s="46" t="s">
        <v>656</v>
      </c>
      <c r="B45" s="52">
        <v>550</v>
      </c>
      <c r="C45" s="53"/>
      <c r="D45" s="328"/>
      <c r="E45" s="328"/>
      <c r="F45" s="328"/>
      <c r="G45" s="328"/>
      <c r="H45" s="328"/>
      <c r="I45" s="328"/>
      <c r="J45" s="328"/>
      <c r="K45" s="7"/>
    </row>
    <row r="46" spans="1:32" x14ac:dyDescent="0.15">
      <c r="A46" s="46" t="s">
        <v>657</v>
      </c>
      <c r="B46" s="52">
        <v>550</v>
      </c>
      <c r="C46" s="53"/>
      <c r="D46" s="328"/>
      <c r="E46" s="328"/>
      <c r="F46" s="328"/>
      <c r="G46" s="328"/>
      <c r="H46" s="328"/>
      <c r="I46" s="328"/>
      <c r="J46" s="328"/>
      <c r="K46" s="7"/>
    </row>
    <row r="47" spans="1:32" x14ac:dyDescent="0.15">
      <c r="A47" s="46" t="s">
        <v>658</v>
      </c>
      <c r="B47" s="52">
        <v>700</v>
      </c>
      <c r="C47" s="53"/>
      <c r="D47" s="328"/>
      <c r="E47" s="328"/>
      <c r="F47" s="328"/>
      <c r="G47" s="328"/>
      <c r="H47" s="328"/>
      <c r="I47" s="328"/>
      <c r="J47" s="328"/>
      <c r="K47" s="7"/>
    </row>
    <row r="48" spans="1:32" x14ac:dyDescent="0.15">
      <c r="A48" s="46" t="s">
        <v>659</v>
      </c>
      <c r="B48" s="52">
        <v>800</v>
      </c>
      <c r="C48" s="53"/>
      <c r="D48" s="328"/>
      <c r="E48" s="328"/>
      <c r="F48" s="328"/>
      <c r="G48" s="328"/>
      <c r="H48" s="328"/>
      <c r="I48" s="328"/>
      <c r="J48" s="328"/>
      <c r="K48" s="7"/>
    </row>
    <row r="49" spans="1:26" x14ac:dyDescent="0.15">
      <c r="A49" s="7"/>
      <c r="B49" s="7"/>
      <c r="C49" s="7"/>
      <c r="D49" s="7"/>
      <c r="E49" s="7"/>
      <c r="F49" s="7"/>
      <c r="G49" s="7"/>
      <c r="H49" s="7"/>
      <c r="I49" s="7"/>
      <c r="J49" s="7"/>
      <c r="K49" s="7"/>
      <c r="P49" t="s">
        <v>86</v>
      </c>
      <c r="Y49" s="333" t="s">
        <v>80</v>
      </c>
      <c r="Z49" s="333"/>
    </row>
    <row r="50" spans="1:26" x14ac:dyDescent="0.15">
      <c r="A50" s="41" t="s">
        <v>55</v>
      </c>
      <c r="B50" s="7"/>
      <c r="C50" s="7"/>
      <c r="D50" s="7"/>
      <c r="E50" s="7"/>
      <c r="F50" s="7"/>
      <c r="G50" s="7"/>
      <c r="H50" s="7"/>
      <c r="I50" s="7"/>
      <c r="J50" s="7"/>
      <c r="K50" s="7"/>
      <c r="M50" t="s">
        <v>83</v>
      </c>
      <c r="N50" t="s">
        <v>78</v>
      </c>
      <c r="O50" t="s">
        <v>84</v>
      </c>
      <c r="P50" t="s">
        <v>87</v>
      </c>
      <c r="Q50" t="s">
        <v>88</v>
      </c>
      <c r="R50" t="s">
        <v>89</v>
      </c>
      <c r="S50" t="s">
        <v>90</v>
      </c>
      <c r="T50" t="s">
        <v>92</v>
      </c>
      <c r="U50" t="s">
        <v>80</v>
      </c>
      <c r="V50" t="s">
        <v>95</v>
      </c>
      <c r="W50" t="s">
        <v>96</v>
      </c>
      <c r="X50" t="s">
        <v>79</v>
      </c>
      <c r="Y50" t="s">
        <v>660</v>
      </c>
      <c r="Z50" t="s">
        <v>97</v>
      </c>
    </row>
    <row r="51" spans="1:26" ht="14.25" thickBot="1" x14ac:dyDescent="0.2">
      <c r="A51" s="54" t="s">
        <v>31</v>
      </c>
      <c r="B51" s="323" t="s">
        <v>48</v>
      </c>
      <c r="C51" s="324"/>
      <c r="D51" s="323" t="s">
        <v>29</v>
      </c>
      <c r="E51" s="323"/>
      <c r="F51" s="323"/>
      <c r="G51" s="323"/>
      <c r="H51" s="323"/>
      <c r="I51" s="323"/>
      <c r="J51" s="323"/>
      <c r="K51" s="7"/>
    </row>
    <row r="52" spans="1:26" ht="14.25" thickTop="1" x14ac:dyDescent="0.15">
      <c r="A52" s="44" t="s">
        <v>123</v>
      </c>
      <c r="B52" s="325" t="s">
        <v>81</v>
      </c>
      <c r="C52" s="326"/>
      <c r="D52" s="327"/>
      <c r="E52" s="327"/>
      <c r="F52" s="327"/>
      <c r="G52" s="327"/>
      <c r="H52" s="327"/>
      <c r="I52" s="327"/>
      <c r="J52" s="327"/>
      <c r="K52" s="7"/>
      <c r="M52" t="s">
        <v>81</v>
      </c>
      <c r="N52" t="s">
        <v>661</v>
      </c>
      <c r="O52" s="3" t="s">
        <v>652</v>
      </c>
      <c r="P52" t="s">
        <v>662</v>
      </c>
      <c r="Q52" t="s">
        <v>663</v>
      </c>
      <c r="R52" t="s">
        <v>663</v>
      </c>
      <c r="S52" t="s">
        <v>664</v>
      </c>
      <c r="T52" t="s">
        <v>93</v>
      </c>
      <c r="U52" t="s">
        <v>665</v>
      </c>
      <c r="V52" t="s">
        <v>666</v>
      </c>
      <c r="W52">
        <v>10</v>
      </c>
      <c r="X52" t="s">
        <v>667</v>
      </c>
      <c r="Y52" t="s">
        <v>668</v>
      </c>
      <c r="Z52" t="s">
        <v>669</v>
      </c>
    </row>
    <row r="53" spans="1:26" x14ac:dyDescent="0.15">
      <c r="A53" s="45" t="s">
        <v>100</v>
      </c>
      <c r="B53" s="318" t="s">
        <v>283</v>
      </c>
      <c r="C53" s="319"/>
      <c r="D53" s="328"/>
      <c r="E53" s="328"/>
      <c r="F53" s="328"/>
      <c r="G53" s="328"/>
      <c r="H53" s="328"/>
      <c r="I53" s="328"/>
      <c r="J53" s="328"/>
      <c r="K53" s="7"/>
      <c r="M53" t="s">
        <v>82</v>
      </c>
      <c r="O53" s="3" t="s">
        <v>670</v>
      </c>
      <c r="P53" t="s">
        <v>671</v>
      </c>
      <c r="Q53" t="s">
        <v>672</v>
      </c>
      <c r="R53" t="s">
        <v>673</v>
      </c>
      <c r="S53" t="s">
        <v>674</v>
      </c>
      <c r="T53" t="s">
        <v>94</v>
      </c>
      <c r="U53" t="s">
        <v>675</v>
      </c>
      <c r="V53" t="s">
        <v>676</v>
      </c>
      <c r="W53">
        <v>15</v>
      </c>
      <c r="X53" t="s">
        <v>677</v>
      </c>
      <c r="Y53" t="s">
        <v>678</v>
      </c>
      <c r="Z53">
        <v>7500</v>
      </c>
    </row>
    <row r="54" spans="1:26" x14ac:dyDescent="0.15">
      <c r="A54" s="45" t="s">
        <v>68</v>
      </c>
      <c r="B54" s="318" t="s">
        <v>679</v>
      </c>
      <c r="C54" s="319"/>
      <c r="D54" s="328"/>
      <c r="E54" s="328"/>
      <c r="F54" s="328"/>
      <c r="G54" s="328"/>
      <c r="H54" s="328"/>
      <c r="I54" s="328"/>
      <c r="J54" s="328"/>
      <c r="K54" s="7"/>
      <c r="M54" t="s">
        <v>85</v>
      </c>
      <c r="O54" s="3" t="s">
        <v>680</v>
      </c>
      <c r="P54" t="s">
        <v>91</v>
      </c>
      <c r="Q54" t="s">
        <v>673</v>
      </c>
      <c r="R54" t="s">
        <v>674</v>
      </c>
      <c r="T54" t="s">
        <v>674</v>
      </c>
      <c r="U54" t="s">
        <v>674</v>
      </c>
      <c r="V54" t="s">
        <v>681</v>
      </c>
      <c r="W54">
        <v>25</v>
      </c>
      <c r="X54" t="s">
        <v>682</v>
      </c>
      <c r="Y54" t="s">
        <v>98</v>
      </c>
      <c r="Z54" t="s">
        <v>683</v>
      </c>
    </row>
    <row r="55" spans="1:26" x14ac:dyDescent="0.15">
      <c r="A55" s="45" t="s">
        <v>124</v>
      </c>
      <c r="B55" s="320"/>
      <c r="C55" s="320"/>
      <c r="D55" s="328"/>
      <c r="E55" s="328"/>
      <c r="F55" s="328"/>
      <c r="G55" s="328"/>
      <c r="H55" s="328"/>
      <c r="I55" s="328"/>
      <c r="J55" s="328"/>
      <c r="K55" s="7"/>
      <c r="P55" t="s">
        <v>674</v>
      </c>
      <c r="Q55" t="s">
        <v>674</v>
      </c>
      <c r="V55" t="s">
        <v>684</v>
      </c>
      <c r="W55">
        <v>50</v>
      </c>
      <c r="X55" t="s">
        <v>685</v>
      </c>
      <c r="Y55" t="s">
        <v>686</v>
      </c>
      <c r="Z55" t="s">
        <v>687</v>
      </c>
    </row>
    <row r="56" spans="1:26" x14ac:dyDescent="0.15">
      <c r="A56" s="45" t="s">
        <v>132</v>
      </c>
      <c r="B56" s="318" t="s">
        <v>688</v>
      </c>
      <c r="C56" s="319"/>
      <c r="D56" s="328"/>
      <c r="E56" s="328"/>
      <c r="F56" s="328"/>
      <c r="G56" s="328"/>
      <c r="H56" s="328"/>
      <c r="I56" s="328"/>
      <c r="J56" s="328"/>
      <c r="K56" s="7"/>
      <c r="V56" t="s">
        <v>689</v>
      </c>
      <c r="W56" t="s">
        <v>674</v>
      </c>
      <c r="X56" t="s">
        <v>690</v>
      </c>
      <c r="Z56" t="s">
        <v>691</v>
      </c>
    </row>
    <row r="57" spans="1:26" x14ac:dyDescent="0.15">
      <c r="A57" s="45" t="s">
        <v>131</v>
      </c>
      <c r="B57" s="318" t="s">
        <v>692</v>
      </c>
      <c r="C57" s="319"/>
      <c r="D57" s="328"/>
      <c r="E57" s="328"/>
      <c r="F57" s="328"/>
      <c r="G57" s="328"/>
      <c r="H57" s="328"/>
      <c r="I57" s="328"/>
      <c r="J57" s="328"/>
      <c r="K57" s="7"/>
      <c r="V57" s="4">
        <v>0.02</v>
      </c>
      <c r="X57" t="s">
        <v>674</v>
      </c>
      <c r="Z57" t="s">
        <v>693</v>
      </c>
    </row>
    <row r="58" spans="1:26" x14ac:dyDescent="0.15">
      <c r="A58" s="45" t="s">
        <v>133</v>
      </c>
      <c r="B58" s="318" t="s">
        <v>694</v>
      </c>
      <c r="C58" s="319"/>
      <c r="D58" s="328"/>
      <c r="E58" s="328"/>
      <c r="F58" s="328"/>
      <c r="G58" s="328"/>
      <c r="H58" s="328"/>
      <c r="I58" s="328"/>
      <c r="J58" s="328"/>
      <c r="K58" s="7"/>
      <c r="V58" t="s">
        <v>695</v>
      </c>
      <c r="Z58" t="s">
        <v>696</v>
      </c>
    </row>
    <row r="59" spans="1:26" x14ac:dyDescent="0.15">
      <c r="A59" s="45" t="s">
        <v>134</v>
      </c>
      <c r="B59" s="318" t="s">
        <v>445</v>
      </c>
      <c r="C59" s="319"/>
      <c r="D59" s="328"/>
      <c r="E59" s="328"/>
      <c r="F59" s="328"/>
      <c r="G59" s="328"/>
      <c r="H59" s="328"/>
      <c r="I59" s="328"/>
      <c r="J59" s="328"/>
      <c r="K59" s="7"/>
      <c r="V59" t="s">
        <v>674</v>
      </c>
      <c r="Z59" t="s">
        <v>697</v>
      </c>
    </row>
    <row r="60" spans="1:26" x14ac:dyDescent="0.15">
      <c r="A60" s="45" t="s">
        <v>125</v>
      </c>
      <c r="B60" s="318" t="s">
        <v>93</v>
      </c>
      <c r="C60" s="319"/>
      <c r="D60" s="328"/>
      <c r="E60" s="328"/>
      <c r="F60" s="328"/>
      <c r="G60" s="328"/>
      <c r="H60" s="328"/>
      <c r="I60" s="328"/>
      <c r="J60" s="328"/>
      <c r="K60" s="7"/>
    </row>
    <row r="61" spans="1:26" x14ac:dyDescent="0.15">
      <c r="A61" s="45" t="s">
        <v>135</v>
      </c>
      <c r="B61" s="318" t="s">
        <v>698</v>
      </c>
      <c r="C61" s="319"/>
      <c r="D61" s="328"/>
      <c r="E61" s="328"/>
      <c r="F61" s="328"/>
      <c r="G61" s="328"/>
      <c r="H61" s="328"/>
      <c r="I61" s="328"/>
      <c r="J61" s="328"/>
      <c r="K61" s="7"/>
    </row>
    <row r="62" spans="1:26" x14ac:dyDescent="0.15">
      <c r="A62" s="45" t="s">
        <v>126</v>
      </c>
      <c r="B62" s="318" t="s">
        <v>699</v>
      </c>
      <c r="C62" s="319"/>
      <c r="D62" s="328"/>
      <c r="E62" s="328"/>
      <c r="F62" s="328"/>
      <c r="G62" s="328"/>
      <c r="H62" s="328"/>
      <c r="I62" s="328"/>
      <c r="J62" s="328"/>
      <c r="K62" s="7"/>
    </row>
    <row r="63" spans="1:26" x14ac:dyDescent="0.15">
      <c r="A63" s="45" t="s">
        <v>127</v>
      </c>
      <c r="B63" s="318">
        <v>50</v>
      </c>
      <c r="C63" s="319"/>
      <c r="D63" s="328"/>
      <c r="E63" s="328"/>
      <c r="F63" s="328"/>
      <c r="G63" s="328"/>
      <c r="H63" s="328"/>
      <c r="I63" s="328"/>
      <c r="J63" s="328"/>
      <c r="K63" s="7"/>
    </row>
    <row r="64" spans="1:26" x14ac:dyDescent="0.15">
      <c r="A64" s="45" t="s">
        <v>128</v>
      </c>
      <c r="B64" s="318" t="s">
        <v>284</v>
      </c>
      <c r="C64" s="319"/>
      <c r="D64" s="328"/>
      <c r="E64" s="328"/>
      <c r="F64" s="328"/>
      <c r="G64" s="328"/>
      <c r="H64" s="328"/>
      <c r="I64" s="328"/>
      <c r="J64" s="328"/>
      <c r="K64" s="7"/>
    </row>
    <row r="65" spans="1:21" x14ac:dyDescent="0.15">
      <c r="A65" s="45" t="s">
        <v>140</v>
      </c>
      <c r="B65" s="318" t="s">
        <v>285</v>
      </c>
      <c r="C65" s="319"/>
      <c r="D65" s="328"/>
      <c r="E65" s="328"/>
      <c r="F65" s="328"/>
      <c r="G65" s="328"/>
      <c r="H65" s="328"/>
      <c r="I65" s="328"/>
      <c r="J65" s="328"/>
      <c r="K65" s="7"/>
    </row>
    <row r="66" spans="1:21" x14ac:dyDescent="0.15">
      <c r="A66" s="45" t="s">
        <v>177</v>
      </c>
      <c r="B66" s="318" t="s">
        <v>700</v>
      </c>
      <c r="C66" s="319"/>
      <c r="D66" s="328"/>
      <c r="E66" s="328"/>
      <c r="F66" s="328"/>
      <c r="G66" s="328"/>
      <c r="H66" s="328"/>
      <c r="I66" s="328"/>
      <c r="J66" s="328"/>
      <c r="K66" s="7"/>
    </row>
    <row r="67" spans="1:21" x14ac:dyDescent="0.15">
      <c r="A67" s="7"/>
      <c r="B67" s="7"/>
      <c r="C67" s="7"/>
      <c r="D67" s="7"/>
      <c r="E67" s="7"/>
      <c r="F67" s="7"/>
      <c r="G67" s="7"/>
      <c r="H67" s="7"/>
      <c r="I67" s="7"/>
      <c r="J67" s="7"/>
      <c r="K67" s="7"/>
    </row>
    <row r="68" spans="1:21" x14ac:dyDescent="0.15">
      <c r="A68" s="41" t="s">
        <v>99</v>
      </c>
      <c r="B68" s="7"/>
      <c r="C68" s="7"/>
      <c r="D68" s="7"/>
      <c r="E68" s="7"/>
      <c r="F68" s="7"/>
      <c r="G68" s="7"/>
      <c r="H68" s="7"/>
      <c r="I68" s="7"/>
      <c r="J68" s="7"/>
      <c r="K68" s="7"/>
      <c r="Q68" t="s">
        <v>109</v>
      </c>
      <c r="T68" t="s">
        <v>120</v>
      </c>
    </row>
    <row r="69" spans="1:21" ht="14.25" thickBot="1" x14ac:dyDescent="0.2">
      <c r="A69" s="54" t="s">
        <v>31</v>
      </c>
      <c r="B69" s="323" t="s">
        <v>48</v>
      </c>
      <c r="C69" s="324"/>
      <c r="D69" s="323" t="s">
        <v>29</v>
      </c>
      <c r="E69" s="323"/>
      <c r="F69" s="323"/>
      <c r="G69" s="323"/>
      <c r="H69" s="323"/>
      <c r="I69" s="323"/>
      <c r="J69" s="323"/>
      <c r="K69" s="7"/>
      <c r="M69" t="s">
        <v>110</v>
      </c>
      <c r="N69" t="s">
        <v>84</v>
      </c>
      <c r="O69" t="s">
        <v>111</v>
      </c>
      <c r="P69" t="s">
        <v>112</v>
      </c>
      <c r="Q69" t="s">
        <v>701</v>
      </c>
      <c r="R69" t="s">
        <v>118</v>
      </c>
      <c r="S69" t="s">
        <v>119</v>
      </c>
      <c r="T69" t="s">
        <v>701</v>
      </c>
      <c r="U69" t="s">
        <v>119</v>
      </c>
    </row>
    <row r="70" spans="1:21" ht="14.25" thickTop="1" x14ac:dyDescent="0.15">
      <c r="A70" s="44" t="s">
        <v>100</v>
      </c>
      <c r="B70" s="325" t="s">
        <v>40</v>
      </c>
      <c r="C70" s="326"/>
      <c r="D70" s="327"/>
      <c r="E70" s="327"/>
      <c r="F70" s="327"/>
      <c r="G70" s="327"/>
      <c r="H70" s="327"/>
      <c r="I70" s="327"/>
      <c r="J70" s="327"/>
      <c r="K70" s="7"/>
      <c r="M70" t="s">
        <v>661</v>
      </c>
      <c r="N70" s="3" t="s">
        <v>702</v>
      </c>
      <c r="O70">
        <v>8</v>
      </c>
      <c r="P70" t="s">
        <v>113</v>
      </c>
      <c r="Q70" t="s">
        <v>703</v>
      </c>
      <c r="R70" t="s">
        <v>704</v>
      </c>
      <c r="T70" t="s">
        <v>98</v>
      </c>
      <c r="U70" t="s">
        <v>705</v>
      </c>
    </row>
    <row r="71" spans="1:21" x14ac:dyDescent="0.15">
      <c r="A71" s="45" t="s">
        <v>68</v>
      </c>
      <c r="B71" s="318" t="s">
        <v>279</v>
      </c>
      <c r="C71" s="319"/>
      <c r="D71" s="328"/>
      <c r="E71" s="328"/>
      <c r="F71" s="328"/>
      <c r="G71" s="328"/>
      <c r="H71" s="328"/>
      <c r="I71" s="328"/>
      <c r="J71" s="328"/>
      <c r="K71" s="7"/>
      <c r="M71" t="s">
        <v>40</v>
      </c>
      <c r="N71" s="3" t="s">
        <v>652</v>
      </c>
      <c r="O71">
        <v>10</v>
      </c>
      <c r="P71" t="s">
        <v>114</v>
      </c>
      <c r="Q71" t="s">
        <v>706</v>
      </c>
      <c r="R71" t="s">
        <v>707</v>
      </c>
      <c r="T71" t="s">
        <v>708</v>
      </c>
      <c r="U71" t="s">
        <v>709</v>
      </c>
    </row>
    <row r="72" spans="1:21" x14ac:dyDescent="0.15">
      <c r="A72" s="45" t="s">
        <v>129</v>
      </c>
      <c r="B72" s="318">
        <v>30</v>
      </c>
      <c r="C72" s="319"/>
      <c r="D72" s="328"/>
      <c r="E72" s="328"/>
      <c r="F72" s="328"/>
      <c r="G72" s="328"/>
      <c r="H72" s="328"/>
      <c r="I72" s="328"/>
      <c r="J72" s="328"/>
      <c r="K72" s="7"/>
      <c r="N72" s="3" t="s">
        <v>710</v>
      </c>
      <c r="O72">
        <v>20</v>
      </c>
      <c r="P72" t="s">
        <v>115</v>
      </c>
      <c r="U72" t="s">
        <v>711</v>
      </c>
    </row>
    <row r="73" spans="1:21" x14ac:dyDescent="0.15">
      <c r="A73" s="45" t="s">
        <v>130</v>
      </c>
      <c r="B73" s="318" t="s">
        <v>115</v>
      </c>
      <c r="C73" s="319"/>
      <c r="D73" s="328"/>
      <c r="E73" s="328"/>
      <c r="F73" s="328"/>
      <c r="G73" s="328"/>
      <c r="H73" s="328"/>
      <c r="I73" s="328"/>
      <c r="J73" s="328"/>
      <c r="K73" s="7"/>
      <c r="N73" s="3"/>
      <c r="O73">
        <v>25</v>
      </c>
      <c r="P73" t="s">
        <v>116</v>
      </c>
      <c r="U73" t="s">
        <v>712</v>
      </c>
    </row>
    <row r="74" spans="1:21" x14ac:dyDescent="0.15">
      <c r="A74" s="45" t="s">
        <v>72</v>
      </c>
      <c r="B74" s="320"/>
      <c r="C74" s="320"/>
      <c r="D74" s="328"/>
      <c r="E74" s="328"/>
      <c r="F74" s="328"/>
      <c r="G74" s="328"/>
      <c r="H74" s="328"/>
      <c r="I74" s="328"/>
      <c r="J74" s="328"/>
      <c r="K74" s="7"/>
      <c r="N74" s="3"/>
      <c r="P74" t="s">
        <v>117</v>
      </c>
      <c r="U74" t="s">
        <v>713</v>
      </c>
    </row>
    <row r="75" spans="1:21" x14ac:dyDescent="0.15">
      <c r="A75" s="45" t="s">
        <v>714</v>
      </c>
      <c r="B75" s="318" t="s">
        <v>619</v>
      </c>
      <c r="C75" s="319"/>
      <c r="D75" s="328"/>
      <c r="E75" s="328"/>
      <c r="F75" s="328"/>
      <c r="G75" s="328"/>
      <c r="H75" s="328"/>
      <c r="I75" s="328"/>
      <c r="J75" s="328"/>
      <c r="K75" s="7"/>
      <c r="N75" s="3"/>
      <c r="U75" t="s">
        <v>715</v>
      </c>
    </row>
    <row r="76" spans="1:21" x14ac:dyDescent="0.15">
      <c r="A76" s="45" t="s">
        <v>136</v>
      </c>
      <c r="B76" s="318" t="s">
        <v>622</v>
      </c>
      <c r="C76" s="319"/>
      <c r="D76" s="328"/>
      <c r="E76" s="328"/>
      <c r="F76" s="328"/>
      <c r="G76" s="328"/>
      <c r="H76" s="328"/>
      <c r="I76" s="328"/>
      <c r="J76" s="328"/>
      <c r="K76" s="7"/>
      <c r="N76" s="3"/>
      <c r="U76" t="s">
        <v>716</v>
      </c>
    </row>
    <row r="77" spans="1:21" x14ac:dyDescent="0.15">
      <c r="A77" s="45" t="s">
        <v>137</v>
      </c>
      <c r="B77" s="321" t="s">
        <v>717</v>
      </c>
      <c r="C77" s="322"/>
      <c r="D77" s="328"/>
      <c r="E77" s="328"/>
      <c r="F77" s="328"/>
      <c r="G77" s="328"/>
      <c r="H77" s="328"/>
      <c r="I77" s="328"/>
      <c r="J77" s="328"/>
      <c r="K77" s="7"/>
      <c r="N77" s="3"/>
    </row>
    <row r="78" spans="1:21" x14ac:dyDescent="0.15">
      <c r="A78" s="45" t="s">
        <v>138</v>
      </c>
      <c r="B78" s="330"/>
      <c r="C78" s="331"/>
      <c r="D78" s="328"/>
      <c r="E78" s="328"/>
      <c r="F78" s="328"/>
      <c r="G78" s="328"/>
      <c r="H78" s="328"/>
      <c r="I78" s="328"/>
      <c r="J78" s="328"/>
      <c r="K78" s="7"/>
      <c r="N78" s="3"/>
    </row>
    <row r="79" spans="1:21" x14ac:dyDescent="0.15">
      <c r="A79" s="45" t="s">
        <v>714</v>
      </c>
      <c r="B79" s="319" t="s">
        <v>718</v>
      </c>
      <c r="C79" s="332"/>
      <c r="D79" s="328"/>
      <c r="E79" s="328"/>
      <c r="F79" s="328"/>
      <c r="G79" s="328"/>
      <c r="H79" s="328"/>
      <c r="I79" s="328"/>
      <c r="J79" s="328"/>
      <c r="K79" s="7"/>
      <c r="N79" s="3"/>
    </row>
    <row r="80" spans="1:21" x14ac:dyDescent="0.15">
      <c r="A80" s="45" t="s">
        <v>139</v>
      </c>
      <c r="B80" s="318" t="s">
        <v>719</v>
      </c>
      <c r="C80" s="319"/>
      <c r="D80" s="328"/>
      <c r="E80" s="328"/>
      <c r="F80" s="328"/>
      <c r="G80" s="328"/>
      <c r="H80" s="328"/>
      <c r="I80" s="328"/>
      <c r="J80" s="328"/>
      <c r="K80" s="7"/>
      <c r="N80" s="3"/>
    </row>
    <row r="81" spans="1:18" x14ac:dyDescent="0.15">
      <c r="A81" s="7"/>
      <c r="B81" s="7"/>
      <c r="C81" s="7"/>
      <c r="D81" s="7"/>
      <c r="E81" s="7"/>
      <c r="F81" s="7"/>
      <c r="G81" s="7"/>
      <c r="H81" s="7"/>
      <c r="I81" s="7"/>
      <c r="J81" s="7"/>
      <c r="K81" s="7"/>
    </row>
    <row r="82" spans="1:18" x14ac:dyDescent="0.15">
      <c r="A82" s="41" t="s">
        <v>226</v>
      </c>
      <c r="B82" s="7"/>
      <c r="C82" s="7"/>
      <c r="D82" s="7"/>
      <c r="E82" s="7"/>
      <c r="F82" s="7"/>
      <c r="G82" s="7"/>
      <c r="H82" s="7"/>
      <c r="I82" s="7"/>
      <c r="J82" s="7"/>
      <c r="K82" s="7"/>
      <c r="M82" t="s">
        <v>84</v>
      </c>
      <c r="N82" t="s">
        <v>720</v>
      </c>
      <c r="O82" t="s">
        <v>721</v>
      </c>
      <c r="P82" t="s">
        <v>722</v>
      </c>
      <c r="Q82" t="s">
        <v>723</v>
      </c>
      <c r="R82" t="s">
        <v>227</v>
      </c>
    </row>
    <row r="83" spans="1:18" ht="14.25" thickBot="1" x14ac:dyDescent="0.2">
      <c r="A83" s="54" t="s">
        <v>31</v>
      </c>
      <c r="B83" s="323" t="s">
        <v>48</v>
      </c>
      <c r="C83" s="324"/>
      <c r="D83" s="323" t="s">
        <v>29</v>
      </c>
      <c r="E83" s="323"/>
      <c r="F83" s="323"/>
      <c r="G83" s="323"/>
      <c r="H83" s="323"/>
      <c r="I83" s="323"/>
      <c r="J83" s="323"/>
      <c r="K83" s="7"/>
      <c r="M83" s="3" t="s">
        <v>710</v>
      </c>
      <c r="N83" t="s">
        <v>228</v>
      </c>
      <c r="O83" t="s">
        <v>228</v>
      </c>
      <c r="P83" t="s">
        <v>229</v>
      </c>
      <c r="Q83" t="s">
        <v>228</v>
      </c>
      <c r="R83" t="s">
        <v>115</v>
      </c>
    </row>
    <row r="84" spans="1:18" ht="14.25" thickTop="1" x14ac:dyDescent="0.15">
      <c r="A84" s="44" t="s">
        <v>230</v>
      </c>
      <c r="B84" s="325"/>
      <c r="C84" s="326"/>
      <c r="D84" s="327"/>
      <c r="E84" s="327"/>
      <c r="F84" s="327"/>
      <c r="G84" s="327"/>
      <c r="H84" s="327"/>
      <c r="I84" s="327"/>
      <c r="J84" s="327"/>
      <c r="K84" s="7"/>
      <c r="M84" s="3" t="s">
        <v>724</v>
      </c>
      <c r="N84" t="s">
        <v>231</v>
      </c>
      <c r="O84" t="s">
        <v>231</v>
      </c>
      <c r="P84" t="s">
        <v>232</v>
      </c>
      <c r="Q84" t="s">
        <v>231</v>
      </c>
      <c r="R84" t="s">
        <v>233</v>
      </c>
    </row>
    <row r="85" spans="1:18" x14ac:dyDescent="0.15">
      <c r="A85" s="45" t="s">
        <v>234</v>
      </c>
      <c r="B85" s="329"/>
      <c r="C85" s="329"/>
      <c r="D85" s="328"/>
      <c r="E85" s="328"/>
      <c r="F85" s="328"/>
      <c r="G85" s="328"/>
      <c r="H85" s="328"/>
      <c r="I85" s="328"/>
      <c r="J85" s="328"/>
      <c r="K85" s="7"/>
      <c r="M85" s="3"/>
      <c r="P85" t="s">
        <v>228</v>
      </c>
      <c r="R85" t="s">
        <v>235</v>
      </c>
    </row>
    <row r="86" spans="1:18" x14ac:dyDescent="0.15">
      <c r="A86" s="45" t="s">
        <v>725</v>
      </c>
      <c r="B86" s="318"/>
      <c r="C86" s="319"/>
      <c r="D86" s="328"/>
      <c r="E86" s="328"/>
      <c r="F86" s="328"/>
      <c r="G86" s="328"/>
      <c r="H86" s="328"/>
      <c r="I86" s="328"/>
      <c r="J86" s="328"/>
      <c r="K86" s="7"/>
      <c r="R86" t="s">
        <v>236</v>
      </c>
    </row>
    <row r="87" spans="1:18" x14ac:dyDescent="0.15">
      <c r="A87" s="45" t="s">
        <v>726</v>
      </c>
      <c r="B87" s="318"/>
      <c r="C87" s="319"/>
      <c r="D87" s="328"/>
      <c r="E87" s="328"/>
      <c r="F87" s="328"/>
      <c r="G87" s="328"/>
      <c r="H87" s="328"/>
      <c r="I87" s="328"/>
      <c r="J87" s="328"/>
      <c r="K87" s="7"/>
      <c r="R87" t="s">
        <v>237</v>
      </c>
    </row>
    <row r="88" spans="1:18" x14ac:dyDescent="0.15">
      <c r="A88" s="45" t="s">
        <v>727</v>
      </c>
      <c r="B88" s="318"/>
      <c r="C88" s="319"/>
      <c r="D88" s="328"/>
      <c r="E88" s="328"/>
      <c r="F88" s="328"/>
      <c r="G88" s="328"/>
      <c r="H88" s="328"/>
      <c r="I88" s="328"/>
      <c r="J88" s="328"/>
      <c r="K88" s="7"/>
    </row>
    <row r="89" spans="1:18" x14ac:dyDescent="0.15">
      <c r="A89" s="45" t="s">
        <v>728</v>
      </c>
      <c r="B89" s="318"/>
      <c r="C89" s="319"/>
      <c r="D89" s="328"/>
      <c r="E89" s="328"/>
      <c r="F89" s="328"/>
      <c r="G89" s="328"/>
      <c r="H89" s="328"/>
      <c r="I89" s="328"/>
      <c r="J89" s="328"/>
      <c r="K89" s="7"/>
    </row>
    <row r="90" spans="1:18" x14ac:dyDescent="0.15">
      <c r="A90" s="45" t="s">
        <v>70</v>
      </c>
      <c r="B90" s="318"/>
      <c r="C90" s="319"/>
      <c r="D90" s="328"/>
      <c r="E90" s="328"/>
      <c r="F90" s="328"/>
      <c r="G90" s="328"/>
      <c r="H90" s="328"/>
      <c r="I90" s="328"/>
      <c r="J90" s="328"/>
      <c r="K90" s="7"/>
    </row>
    <row r="91" spans="1:18" x14ac:dyDescent="0.15">
      <c r="A91" s="45" t="s">
        <v>238</v>
      </c>
      <c r="B91" s="320"/>
      <c r="C91" s="320"/>
      <c r="D91" s="328"/>
      <c r="E91" s="328"/>
      <c r="F91" s="328"/>
      <c r="G91" s="328"/>
      <c r="H91" s="328"/>
      <c r="I91" s="328"/>
      <c r="J91" s="328"/>
      <c r="K91" s="7"/>
    </row>
    <row r="92" spans="1:18" x14ac:dyDescent="0.15">
      <c r="A92" s="45" t="s">
        <v>714</v>
      </c>
      <c r="B92" s="318"/>
      <c r="C92" s="319"/>
      <c r="D92" s="328"/>
      <c r="E92" s="328"/>
      <c r="F92" s="328"/>
      <c r="G92" s="328"/>
      <c r="H92" s="328"/>
      <c r="I92" s="328"/>
      <c r="J92" s="328"/>
      <c r="K92" s="7"/>
    </row>
    <row r="93" spans="1:18" x14ac:dyDescent="0.15">
      <c r="A93" s="45" t="s">
        <v>136</v>
      </c>
      <c r="B93" s="318"/>
      <c r="C93" s="319"/>
      <c r="D93" s="328"/>
      <c r="E93" s="328"/>
      <c r="F93" s="328"/>
      <c r="G93" s="328"/>
      <c r="H93" s="328"/>
      <c r="I93" s="328"/>
      <c r="J93" s="328"/>
      <c r="K93" s="7"/>
    </row>
    <row r="94" spans="1:18" x14ac:dyDescent="0.15">
      <c r="A94" s="45" t="s">
        <v>137</v>
      </c>
      <c r="B94" s="321"/>
      <c r="C94" s="322"/>
      <c r="D94" s="328"/>
      <c r="E94" s="328"/>
      <c r="F94" s="328"/>
      <c r="G94" s="328"/>
      <c r="H94" s="328"/>
      <c r="I94" s="328"/>
      <c r="J94" s="328"/>
      <c r="K94" s="7"/>
    </row>
    <row r="95" spans="1:18" x14ac:dyDescent="0.15">
      <c r="A95" s="45" t="s">
        <v>239</v>
      </c>
      <c r="B95" s="318"/>
      <c r="C95" s="319"/>
      <c r="D95" s="328"/>
      <c r="E95" s="328"/>
      <c r="F95" s="328"/>
      <c r="G95" s="328"/>
      <c r="H95" s="328"/>
      <c r="I95" s="328"/>
      <c r="J95" s="328"/>
      <c r="K95" s="7"/>
    </row>
    <row r="96" spans="1:18" x14ac:dyDescent="0.15">
      <c r="A96" s="45" t="s">
        <v>178</v>
      </c>
      <c r="B96" s="318"/>
      <c r="C96" s="319"/>
      <c r="D96" s="328"/>
      <c r="E96" s="328"/>
      <c r="F96" s="328"/>
      <c r="G96" s="328"/>
      <c r="H96" s="328"/>
      <c r="I96" s="328"/>
      <c r="J96" s="328"/>
      <c r="K96" s="7"/>
    </row>
    <row r="97" spans="1:11" x14ac:dyDescent="0.15">
      <c r="A97" s="45" t="s">
        <v>729</v>
      </c>
      <c r="B97" s="318"/>
      <c r="C97" s="319"/>
      <c r="D97" s="328"/>
      <c r="E97" s="328"/>
      <c r="F97" s="328"/>
      <c r="G97" s="328"/>
      <c r="H97" s="328"/>
      <c r="I97" s="328"/>
      <c r="J97" s="328"/>
      <c r="K97" s="7"/>
    </row>
  </sheetData>
  <mergeCells count="91">
    <mergeCell ref="B5:D5"/>
    <mergeCell ref="E5:G5"/>
    <mergeCell ref="H5:J5"/>
    <mergeCell ref="B6:D6"/>
    <mergeCell ref="E6:G6"/>
    <mergeCell ref="H6:J7"/>
    <mergeCell ref="B7:D7"/>
    <mergeCell ref="E7:G7"/>
    <mergeCell ref="B10:C10"/>
    <mergeCell ref="D10:J10"/>
    <mergeCell ref="B11:C11"/>
    <mergeCell ref="D11:J15"/>
    <mergeCell ref="B12:C12"/>
    <mergeCell ref="B13:C13"/>
    <mergeCell ref="B14:C14"/>
    <mergeCell ref="B15:C15"/>
    <mergeCell ref="B31:C31"/>
    <mergeCell ref="B18:C18"/>
    <mergeCell ref="D18:J18"/>
    <mergeCell ref="B19:C19"/>
    <mergeCell ref="D19:J31"/>
    <mergeCell ref="B20:C20"/>
    <mergeCell ref="B21:C21"/>
    <mergeCell ref="B22:C22"/>
    <mergeCell ref="B23:C23"/>
    <mergeCell ref="B24:C24"/>
    <mergeCell ref="B25:C25"/>
    <mergeCell ref="B26:C26"/>
    <mergeCell ref="B27:C27"/>
    <mergeCell ref="B28:C28"/>
    <mergeCell ref="B29:C29"/>
    <mergeCell ref="B30:C30"/>
    <mergeCell ref="B34:C34"/>
    <mergeCell ref="D34:J34"/>
    <mergeCell ref="B35:C35"/>
    <mergeCell ref="D35:J48"/>
    <mergeCell ref="B36:C36"/>
    <mergeCell ref="B37:C37"/>
    <mergeCell ref="B38:C38"/>
    <mergeCell ref="B39:C39"/>
    <mergeCell ref="B40:C40"/>
    <mergeCell ref="B63:C63"/>
    <mergeCell ref="Y49:Z49"/>
    <mergeCell ref="B51:C51"/>
    <mergeCell ref="D51:J51"/>
    <mergeCell ref="B52:C52"/>
    <mergeCell ref="D52:J66"/>
    <mergeCell ref="B53:C53"/>
    <mergeCell ref="B54:C54"/>
    <mergeCell ref="B55:C55"/>
    <mergeCell ref="B56:C56"/>
    <mergeCell ref="B57:C57"/>
    <mergeCell ref="B58:C58"/>
    <mergeCell ref="B59:C59"/>
    <mergeCell ref="B60:C60"/>
    <mergeCell ref="B61:C61"/>
    <mergeCell ref="B62:C62"/>
    <mergeCell ref="D69:J69"/>
    <mergeCell ref="B70:C70"/>
    <mergeCell ref="D70:J80"/>
    <mergeCell ref="B71:C71"/>
    <mergeCell ref="B72:C72"/>
    <mergeCell ref="B73:C73"/>
    <mergeCell ref="B79:C79"/>
    <mergeCell ref="B64:C64"/>
    <mergeCell ref="B65:C65"/>
    <mergeCell ref="B66:C66"/>
    <mergeCell ref="B69:C69"/>
    <mergeCell ref="B74:C74"/>
    <mergeCell ref="B75:C75"/>
    <mergeCell ref="B76:C76"/>
    <mergeCell ref="B77:C77"/>
    <mergeCell ref="B78:C78"/>
    <mergeCell ref="B80:C80"/>
    <mergeCell ref="B83:C83"/>
    <mergeCell ref="D83:J83"/>
    <mergeCell ref="B84:C84"/>
    <mergeCell ref="D84:J97"/>
    <mergeCell ref="B85:C85"/>
    <mergeCell ref="B86:C86"/>
    <mergeCell ref="B87:C87"/>
    <mergeCell ref="B88:C88"/>
    <mergeCell ref="B89:C89"/>
    <mergeCell ref="B96:C96"/>
    <mergeCell ref="B97:C97"/>
    <mergeCell ref="B90:C90"/>
    <mergeCell ref="B91:C91"/>
    <mergeCell ref="B92:C92"/>
    <mergeCell ref="B93:C93"/>
    <mergeCell ref="B94:C94"/>
    <mergeCell ref="B95:C95"/>
  </mergeCells>
  <phoneticPr fontId="3"/>
  <dataValidations count="63">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 type="list" allowBlank="1" sqref="B24:C24">
      <formula1>$R$22:$R$26</formula1>
    </dataValidation>
    <dataValidation type="list" allowBlank="1" sqref="B22:C22">
      <formula1>$P$22:$P$27</formula1>
    </dataValidation>
    <dataValidation type="list" allowBlank="1" sqref="B80:C80">
      <formula1>$U$70:$U$77</formula1>
    </dataValidation>
    <dataValidation type="list" allowBlank="1" sqref="B79:C79">
      <formula1>$T$70:$T$72</formula1>
    </dataValidation>
    <dataValidation type="list" allowBlank="1" sqref="B76:C76 B27:C27 B93:C93">
      <formula1>$R$70:$R$72</formula1>
    </dataValidation>
    <dataValidation type="list" allowBlank="1" sqref="B75:C75 B26:C26 B92:C92">
      <formula1>$Q$70:$Q$72</formula1>
    </dataValidation>
    <dataValidation type="list" allowBlank="1" sqref="B73:C73">
      <formula1>$P$70:$P$78</formula1>
    </dataValidation>
    <dataValidation type="list" allowBlank="1" sqref="B72:C72">
      <formula1>$O$70:$O$74</formula1>
    </dataValidation>
    <dataValidation type="list" allowBlank="1" sqref="B71:C71">
      <formula1>$N$70:$N$73</formula1>
    </dataValidation>
    <dataValidation type="list" allowBlank="1" sqref="B70:C70">
      <formula1>$M$70:$M$72</formula1>
    </dataValidation>
    <dataValidation type="list" allowBlank="1" sqref="B21:C21">
      <formula1>$O$22:$O$24</formula1>
    </dataValidation>
    <dataValidation type="list" allowBlank="1" sqref="B66:C66">
      <formula1>$Z$52:$Z$60</formula1>
    </dataValidation>
    <dataValidation type="list" allowBlank="1" sqref="B65:C65">
      <formula1>$Y$52:$Y$56</formula1>
    </dataValidation>
    <dataValidation type="list" allowBlank="1" sqref="B64:C64">
      <formula1>$X$52:$X$58</formula1>
    </dataValidation>
    <dataValidation type="list" allowBlank="1" sqref="B63:C63">
      <formula1>$W$52:$W$57</formula1>
    </dataValidation>
    <dataValidation type="list" allowBlank="1" sqref="B62:C62">
      <formula1>$V$52:$V$60</formula1>
    </dataValidation>
    <dataValidation type="list" allowBlank="1" sqref="B61:C61">
      <formula1>$U$52:$U$55</formula1>
    </dataValidation>
    <dataValidation type="list" allowBlank="1" sqref="B60:C60">
      <formula1>$T$52:$T$55</formula1>
    </dataValidation>
    <dataValidation type="list" allowBlank="1" sqref="B59">
      <formula1>$S$52:$S$54</formula1>
    </dataValidation>
    <dataValidation type="list" allowBlank="1" sqref="B58">
      <formula1>$R$52:$R$55</formula1>
    </dataValidation>
    <dataValidation type="list" allowBlank="1" sqref="B57">
      <formula1>$Q$52:$Q$56</formula1>
    </dataValidation>
    <dataValidation type="list" allowBlank="1" sqref="B56">
      <formula1>$P$52:$P$56</formula1>
    </dataValidation>
    <dataValidation type="list" allowBlank="1" sqref="B54">
      <formula1>$O$52:$O$55</formula1>
    </dataValidation>
    <dataValidation type="list" allowBlank="1" sqref="B53">
      <formula1>$N$52:$N$53</formula1>
    </dataValidation>
    <dataValidation type="list" allowBlank="1" sqref="B52">
      <formula1>$M$52:$M$55</formula1>
    </dataValidation>
    <dataValidation type="list" allowBlank="1" sqref="B15:C15">
      <formula1>$S$11:$S$13</formula1>
    </dataValidation>
    <dataValidation type="list" allowBlank="1" sqref="C48">
      <formula1>$AF$36:$AF$39</formula1>
    </dataValidation>
    <dataValidation type="list" allowBlank="1" sqref="B48">
      <formula1>$AE$36:$AE$38</formula1>
    </dataValidation>
    <dataValidation type="list" allowBlank="1" sqref="C47">
      <formula1>$AD$36:$AD$39</formula1>
    </dataValidation>
    <dataValidation type="list" allowBlank="1" sqref="B47">
      <formula1>$AC$36:$AC$38</formula1>
    </dataValidation>
    <dataValidation type="list" allowBlank="1" sqref="C46">
      <formula1>$AB$36:$AB$39</formula1>
    </dataValidation>
    <dataValidation type="list" allowBlank="1" sqref="B46">
      <formula1>$AA$36:$AA$38</formula1>
    </dataValidation>
    <dataValidation type="list" allowBlank="1" sqref="C45">
      <formula1>$Z$36:$Z$39</formula1>
    </dataValidation>
    <dataValidation type="list" allowBlank="1" sqref="B45">
      <formula1>$Y$36:$Y$38</formula1>
    </dataValidation>
    <dataValidation type="list" allowBlank="1" sqref="C44">
      <formula1>$X$36:$X$39</formula1>
    </dataValidation>
    <dataValidation type="list" allowBlank="1" sqref="B44">
      <formula1>$W$36:$W$38</formula1>
    </dataValidation>
    <dataValidation type="list" allowBlank="1" sqref="C43">
      <formula1>$V$36:$V$39</formula1>
    </dataValidation>
    <dataValidation type="list" allowBlank="1" sqref="B43">
      <formula1>$U$36:$U$38</formula1>
    </dataValidation>
    <dataValidation type="list" allowBlank="1" sqref="C42">
      <formula1>$T$36:$T$39</formula1>
    </dataValidation>
    <dataValidation type="list" allowBlank="1" sqref="B42">
      <formula1>$S$36:$S$38</formula1>
    </dataValidation>
    <dataValidation type="list" allowBlank="1" sqref="B39:C39">
      <formula1>$Q$36:$Q$41</formula1>
    </dataValidation>
    <dataValidation type="list" allowBlank="1" sqref="B38:C38">
      <formula1>$P$36:$P$38</formula1>
    </dataValidation>
    <dataValidation type="list" allowBlank="1" sqref="B37:C37">
      <formula1>$O$36:$O$38</formula1>
    </dataValidation>
    <dataValidation type="list" allowBlank="1" sqref="B40:C40">
      <formula1>$R$36:$R$38</formula1>
    </dataValidation>
    <dataValidation type="list" allowBlank="1" sqref="B36:C36">
      <formula1>$N$36:$N$40</formula1>
    </dataValidation>
    <dataValidation type="list" allowBlank="1" sqref="B35:C35">
      <formula1>$M$36:$M$38</formula1>
    </dataValidation>
    <dataValidation type="list" allowBlank="1" sqref="B30:C31 B96:C97">
      <formula1>$X$22:$X$31</formula1>
    </dataValidation>
    <dataValidation type="list" allowBlank="1" sqref="B29:C29 B95:C95">
      <formula1>$W$22:$W$25</formula1>
    </dataValidation>
    <dataValidation type="list" allowBlank="1" sqref="B23">
      <formula1>$Q$22:$Q$25</formula1>
    </dataValidation>
    <dataValidation type="list" allowBlank="1" sqref="B20">
      <formula1>$N$22:$N$24</formula1>
    </dataValidation>
    <dataValidation type="list" allowBlank="1" sqref="B19">
      <formula1>$M$22:$M$24</formula1>
    </dataValidation>
    <dataValidation type="list" allowBlank="1" sqref="E6:G7">
      <formula1>$T$5:$T$15</formula1>
    </dataValidation>
    <dataValidation type="list" allowBlank="1" showInputMessage="1" showErrorMessage="1" sqref="B14:C14">
      <formula1>$Q$11:$Q$18</formula1>
    </dataValidation>
    <dataValidation type="list" allowBlank="1" sqref="B6:D7">
      <formula1>$M$5:$M$9</formula1>
    </dataValidation>
    <dataValidation type="list" allowBlank="1" sqref="B13">
      <formula1>$O$11:$O$14</formula1>
    </dataValidation>
    <dataValidation type="list" allowBlank="1" sqref="B12">
      <formula1>$N$11:$N$12</formula1>
    </dataValidation>
    <dataValidation type="list" allowBlank="1" sqref="B11">
      <formula1>$M$11:$M$12</formula1>
    </dataValidation>
  </dataValidations>
  <pageMargins left="0.75" right="0.75" top="1" bottom="1" header="0.51200000000000001" footer="0.51200000000000001"/>
  <pageSetup paperSize="9" scale="58" orientation="portrait"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topLeftCell="A4" zoomScale="70" zoomScaleNormal="70" zoomScaleSheetLayoutView="70" workbookViewId="0">
      <selection activeCell="Z13" sqref="Z13"/>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81" t="s">
        <v>566</v>
      </c>
      <c r="E2" s="382"/>
      <c r="F2" s="382"/>
      <c r="G2" s="382"/>
      <c r="H2" s="382"/>
      <c r="I2" s="383"/>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87" t="s">
        <v>255</v>
      </c>
      <c r="E4" s="388"/>
      <c r="F4" s="388"/>
      <c r="G4" s="388"/>
      <c r="H4" s="388"/>
      <c r="I4" s="388"/>
      <c r="J4" s="388"/>
      <c r="K4" s="388"/>
      <c r="L4" s="388"/>
      <c r="M4" s="388"/>
      <c r="N4" s="388"/>
      <c r="O4" s="388"/>
      <c r="P4" s="389"/>
      <c r="Q4" s="384" t="s">
        <v>240</v>
      </c>
      <c r="R4" s="385"/>
      <c r="S4" s="385"/>
      <c r="T4" s="385"/>
      <c r="U4" s="385"/>
      <c r="V4" s="385"/>
      <c r="W4" s="386"/>
      <c r="X4" s="80" t="s">
        <v>264</v>
      </c>
      <c r="Y4" s="384" t="s">
        <v>36</v>
      </c>
      <c r="Z4" s="385"/>
      <c r="AA4" s="385"/>
      <c r="AB4" s="385"/>
      <c r="AC4" s="385"/>
      <c r="AD4" s="385"/>
      <c r="AE4" s="385"/>
      <c r="AF4" s="386"/>
      <c r="AG4" s="384" t="s">
        <v>37</v>
      </c>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6"/>
      <c r="BM4" s="384" t="s">
        <v>38</v>
      </c>
      <c r="BN4" s="385"/>
      <c r="BO4" s="385"/>
      <c r="BP4" s="385"/>
      <c r="BQ4" s="385"/>
      <c r="BR4" s="385"/>
      <c r="BS4" s="385"/>
      <c r="BT4" s="385"/>
      <c r="BU4" s="385"/>
      <c r="BV4" s="385"/>
      <c r="BW4" s="386"/>
      <c r="BX4" s="12" t="s">
        <v>30</v>
      </c>
    </row>
    <row r="5" spans="2:76" ht="20.100000000000001" customHeight="1" x14ac:dyDescent="0.15">
      <c r="B5" s="367" t="s">
        <v>27</v>
      </c>
      <c r="C5" s="365"/>
      <c r="D5" s="377" t="s">
        <v>256</v>
      </c>
      <c r="E5" s="377"/>
      <c r="F5" s="377"/>
      <c r="G5" s="377"/>
      <c r="H5" s="377"/>
      <c r="I5" s="377"/>
      <c r="J5" s="377"/>
      <c r="K5" s="377"/>
      <c r="L5" s="377"/>
      <c r="M5" s="377"/>
      <c r="N5" s="377"/>
      <c r="O5" s="377"/>
      <c r="P5" s="378"/>
      <c r="Q5" s="353" t="s">
        <v>241</v>
      </c>
      <c r="R5" s="14" t="s">
        <v>253</v>
      </c>
      <c r="S5" s="14" t="s">
        <v>252</v>
      </c>
      <c r="T5" s="14" t="s">
        <v>251</v>
      </c>
      <c r="U5" s="14" t="s">
        <v>250</v>
      </c>
      <c r="V5" s="14" t="s">
        <v>248</v>
      </c>
      <c r="W5" s="62" t="s">
        <v>249</v>
      </c>
      <c r="X5" s="65" t="s">
        <v>144</v>
      </c>
      <c r="Y5" s="9" t="s">
        <v>558</v>
      </c>
      <c r="Z5" s="10" t="s">
        <v>559</v>
      </c>
      <c r="AA5" s="10" t="s">
        <v>560</v>
      </c>
      <c r="AB5" s="11" t="s">
        <v>561</v>
      </c>
      <c r="AC5" s="10" t="s">
        <v>562</v>
      </c>
      <c r="AD5" s="10" t="s">
        <v>563</v>
      </c>
      <c r="AE5" s="10" t="s">
        <v>564</v>
      </c>
      <c r="AF5" s="12" t="s">
        <v>565</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286</v>
      </c>
      <c r="BL5" s="16" t="s">
        <v>287</v>
      </c>
      <c r="BM5" s="9" t="s">
        <v>151</v>
      </c>
      <c r="BN5" s="11" t="s">
        <v>152</v>
      </c>
      <c r="BO5" s="11" t="s">
        <v>153</v>
      </c>
      <c r="BP5" s="11" t="s">
        <v>154</v>
      </c>
      <c r="BQ5" s="11" t="s">
        <v>155</v>
      </c>
      <c r="BR5" s="10" t="s">
        <v>156</v>
      </c>
      <c r="BS5" s="8" t="s">
        <v>157</v>
      </c>
      <c r="BT5" s="8" t="s">
        <v>158</v>
      </c>
      <c r="BU5" s="8" t="s">
        <v>159</v>
      </c>
      <c r="BV5" s="8" t="s">
        <v>160</v>
      </c>
      <c r="BW5" s="12" t="s">
        <v>161</v>
      </c>
      <c r="BX5" s="16"/>
    </row>
    <row r="6" spans="2:76" ht="20.100000000000001" customHeight="1" x14ac:dyDescent="0.15">
      <c r="B6" s="347"/>
      <c r="C6" s="349"/>
      <c r="D6" s="375" t="s">
        <v>257</v>
      </c>
      <c r="E6" s="376"/>
      <c r="F6" s="84" t="s">
        <v>258</v>
      </c>
      <c r="G6" s="84" t="s">
        <v>259</v>
      </c>
      <c r="H6" s="84" t="s">
        <v>260</v>
      </c>
      <c r="I6" s="84" t="s">
        <v>254</v>
      </c>
      <c r="J6" s="84" t="s">
        <v>261</v>
      </c>
      <c r="K6" s="376" t="s">
        <v>257</v>
      </c>
      <c r="L6" s="376"/>
      <c r="M6" s="84" t="s">
        <v>258</v>
      </c>
      <c r="N6" s="84" t="s">
        <v>259</v>
      </c>
      <c r="O6" s="84" t="s">
        <v>260</v>
      </c>
      <c r="P6" s="84" t="s">
        <v>254</v>
      </c>
      <c r="Q6" s="355"/>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288</v>
      </c>
      <c r="BL6" s="22" t="s">
        <v>288</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x14ac:dyDescent="0.15">
      <c r="B7" s="13" t="s">
        <v>28</v>
      </c>
      <c r="C7" s="23" t="s">
        <v>220</v>
      </c>
      <c r="D7" s="75" t="s">
        <v>262</v>
      </c>
      <c r="E7" s="64">
        <v>28</v>
      </c>
      <c r="F7" s="64">
        <v>5</v>
      </c>
      <c r="G7" s="64">
        <v>6</v>
      </c>
      <c r="H7" s="64">
        <v>10</v>
      </c>
      <c r="I7" s="64">
        <v>0</v>
      </c>
      <c r="J7" s="64" t="s">
        <v>266</v>
      </c>
      <c r="K7" s="64" t="s">
        <v>262</v>
      </c>
      <c r="L7" s="64">
        <v>28</v>
      </c>
      <c r="M7" s="64">
        <v>5</v>
      </c>
      <c r="N7" s="64">
        <v>7</v>
      </c>
      <c r="O7" s="64">
        <v>10</v>
      </c>
      <c r="P7" s="64">
        <v>0</v>
      </c>
      <c r="Q7" s="93" t="s">
        <v>520</v>
      </c>
      <c r="R7" s="94">
        <v>3.1</v>
      </c>
      <c r="S7" s="95">
        <v>17.899999999999999</v>
      </c>
      <c r="T7" s="95">
        <v>70</v>
      </c>
      <c r="U7" s="95" t="s">
        <v>557</v>
      </c>
      <c r="V7" s="95">
        <v>996.3</v>
      </c>
      <c r="W7" s="96">
        <v>15.5</v>
      </c>
      <c r="X7" s="438">
        <v>8.6</v>
      </c>
      <c r="Y7" s="93">
        <v>5.3E-3</v>
      </c>
      <c r="Z7" s="118">
        <v>0.21</v>
      </c>
      <c r="AA7" s="118">
        <v>2</v>
      </c>
      <c r="AB7" s="119">
        <v>0.12</v>
      </c>
      <c r="AC7" s="118">
        <v>0.67</v>
      </c>
      <c r="AD7" s="118">
        <v>0.13</v>
      </c>
      <c r="AE7" s="118">
        <v>3.9E-2</v>
      </c>
      <c r="AF7" s="96">
        <v>0.11</v>
      </c>
      <c r="AG7" s="93">
        <v>230</v>
      </c>
      <c r="AH7" s="118">
        <v>120</v>
      </c>
      <c r="AI7" s="118" t="s">
        <v>445</v>
      </c>
      <c r="AJ7" s="118">
        <v>120</v>
      </c>
      <c r="AK7" s="118" t="s">
        <v>289</v>
      </c>
      <c r="AL7" s="118" t="s">
        <v>290</v>
      </c>
      <c r="AM7" s="118" t="s">
        <v>291</v>
      </c>
      <c r="AN7" s="118">
        <v>1.9</v>
      </c>
      <c r="AO7" s="118" t="s">
        <v>267</v>
      </c>
      <c r="AP7" s="118">
        <v>3.2</v>
      </c>
      <c r="AQ7" s="118">
        <v>90</v>
      </c>
      <c r="AR7" s="118">
        <v>0.55000000000000004</v>
      </c>
      <c r="AS7" s="118">
        <v>3.8</v>
      </c>
      <c r="AT7" s="118">
        <v>1.7</v>
      </c>
      <c r="AU7" s="118">
        <v>32</v>
      </c>
      <c r="AV7" s="118">
        <v>0.56000000000000005</v>
      </c>
      <c r="AW7" s="118">
        <v>0.47</v>
      </c>
      <c r="AX7" s="118">
        <v>0.35</v>
      </c>
      <c r="AY7" s="118" t="s">
        <v>292</v>
      </c>
      <c r="AZ7" s="118">
        <v>0.82</v>
      </c>
      <c r="BA7" s="118" t="s">
        <v>293</v>
      </c>
      <c r="BB7" s="118">
        <v>1.6</v>
      </c>
      <c r="BC7" s="118" t="s">
        <v>268</v>
      </c>
      <c r="BD7" s="118" t="s">
        <v>294</v>
      </c>
      <c r="BE7" s="118" t="s">
        <v>295</v>
      </c>
      <c r="BF7" s="95" t="s">
        <v>268</v>
      </c>
      <c r="BG7" s="95" t="s">
        <v>272</v>
      </c>
      <c r="BH7" s="95" t="s">
        <v>296</v>
      </c>
      <c r="BI7" s="95" t="s">
        <v>297</v>
      </c>
      <c r="BJ7" s="118">
        <v>4.4000000000000004</v>
      </c>
      <c r="BK7" s="138" t="s">
        <v>298</v>
      </c>
      <c r="BL7" s="137">
        <v>0.14000000000000001</v>
      </c>
      <c r="BM7" s="93" t="s">
        <v>299</v>
      </c>
      <c r="BN7" s="120">
        <v>0.3</v>
      </c>
      <c r="BO7" s="119">
        <v>0.53</v>
      </c>
      <c r="BP7" s="119">
        <v>0.3</v>
      </c>
      <c r="BQ7" s="119">
        <v>0.79</v>
      </c>
      <c r="BR7" s="118">
        <v>0.37</v>
      </c>
      <c r="BS7" s="95">
        <v>0.93</v>
      </c>
      <c r="BT7" s="95">
        <v>6.7000000000000004E-2</v>
      </c>
      <c r="BU7" s="136">
        <v>1.9</v>
      </c>
      <c r="BV7" s="136">
        <v>0.57999999999999996</v>
      </c>
      <c r="BW7" s="23">
        <v>1.5</v>
      </c>
      <c r="BX7" s="66"/>
    </row>
    <row r="8" spans="2:76" ht="20.100000000000001" customHeight="1" x14ac:dyDescent="0.15">
      <c r="B8" s="24" t="s">
        <v>28</v>
      </c>
      <c r="C8" s="25" t="s">
        <v>182</v>
      </c>
      <c r="D8" s="75" t="s">
        <v>262</v>
      </c>
      <c r="E8" s="64">
        <v>28</v>
      </c>
      <c r="F8" s="64">
        <v>5</v>
      </c>
      <c r="G8" s="64">
        <v>7</v>
      </c>
      <c r="H8" s="64">
        <v>10</v>
      </c>
      <c r="I8" s="64">
        <v>0</v>
      </c>
      <c r="J8" s="64" t="s">
        <v>266</v>
      </c>
      <c r="K8" s="64" t="s">
        <v>262</v>
      </c>
      <c r="L8" s="64">
        <v>28</v>
      </c>
      <c r="M8" s="64">
        <v>5</v>
      </c>
      <c r="N8" s="64">
        <v>8</v>
      </c>
      <c r="O8" s="64">
        <v>10</v>
      </c>
      <c r="P8" s="64">
        <v>0</v>
      </c>
      <c r="Q8" s="97" t="s">
        <v>508</v>
      </c>
      <c r="R8" s="91">
        <v>2.2000000000000002</v>
      </c>
      <c r="S8" s="91">
        <v>19.8</v>
      </c>
      <c r="T8" s="91">
        <v>42</v>
      </c>
      <c r="U8" s="91" t="s">
        <v>557</v>
      </c>
      <c r="V8" s="91">
        <v>992.3</v>
      </c>
      <c r="W8" s="98">
        <v>25.1</v>
      </c>
      <c r="X8" s="439">
        <v>15.6</v>
      </c>
      <c r="Y8" s="97">
        <v>1.6E-2</v>
      </c>
      <c r="Z8" s="121">
        <v>0.31</v>
      </c>
      <c r="AA8" s="121">
        <v>3</v>
      </c>
      <c r="AB8" s="122">
        <v>5.8000000000000003E-2</v>
      </c>
      <c r="AC8" s="121">
        <v>1</v>
      </c>
      <c r="AD8" s="121">
        <v>0.18</v>
      </c>
      <c r="AE8" s="121">
        <v>2.8000000000000001E-2</v>
      </c>
      <c r="AF8" s="98">
        <v>0.2</v>
      </c>
      <c r="AG8" s="97">
        <v>95</v>
      </c>
      <c r="AH8" s="121">
        <v>520</v>
      </c>
      <c r="AI8" s="121" t="s">
        <v>445</v>
      </c>
      <c r="AJ8" s="121">
        <v>230</v>
      </c>
      <c r="AK8" s="121">
        <v>210</v>
      </c>
      <c r="AL8" s="121">
        <v>0.19</v>
      </c>
      <c r="AM8" s="121">
        <v>45</v>
      </c>
      <c r="AN8" s="121">
        <v>1.9</v>
      </c>
      <c r="AO8" s="121" t="s">
        <v>267</v>
      </c>
      <c r="AP8" s="121">
        <v>10</v>
      </c>
      <c r="AQ8" s="121">
        <v>410</v>
      </c>
      <c r="AR8" s="121">
        <v>0.15</v>
      </c>
      <c r="AS8" s="121">
        <v>2</v>
      </c>
      <c r="AT8" s="121">
        <v>3.2</v>
      </c>
      <c r="AU8" s="121">
        <v>20</v>
      </c>
      <c r="AV8" s="121">
        <v>1.2</v>
      </c>
      <c r="AW8" s="121">
        <v>1.3</v>
      </c>
      <c r="AX8" s="121">
        <v>1.1000000000000001</v>
      </c>
      <c r="AY8" s="121" t="s">
        <v>292</v>
      </c>
      <c r="AZ8" s="121">
        <v>1.8</v>
      </c>
      <c r="BA8" s="121">
        <v>0.11</v>
      </c>
      <c r="BB8" s="121">
        <v>6</v>
      </c>
      <c r="BC8" s="121">
        <v>0.34</v>
      </c>
      <c r="BD8" s="121">
        <v>1.1000000000000001</v>
      </c>
      <c r="BE8" s="121" t="s">
        <v>295</v>
      </c>
      <c r="BF8" s="91" t="s">
        <v>268</v>
      </c>
      <c r="BG8" s="91" t="s">
        <v>272</v>
      </c>
      <c r="BH8" s="91" t="s">
        <v>296</v>
      </c>
      <c r="BI8" s="91" t="s">
        <v>297</v>
      </c>
      <c r="BJ8" s="121">
        <v>6.6</v>
      </c>
      <c r="BK8" s="76" t="s">
        <v>298</v>
      </c>
      <c r="BL8" s="139">
        <v>0.15</v>
      </c>
      <c r="BM8" s="97" t="s">
        <v>299</v>
      </c>
      <c r="BN8" s="122">
        <v>0.36</v>
      </c>
      <c r="BO8" s="122">
        <v>0.5</v>
      </c>
      <c r="BP8" s="122">
        <v>0.24</v>
      </c>
      <c r="BQ8" s="122">
        <v>0.98</v>
      </c>
      <c r="BR8" s="121">
        <v>0.37</v>
      </c>
      <c r="BS8" s="91">
        <v>1.1000000000000001</v>
      </c>
      <c r="BT8" s="91">
        <v>0.11</v>
      </c>
      <c r="BU8" s="26">
        <v>2.1</v>
      </c>
      <c r="BV8" s="26">
        <v>0.6</v>
      </c>
      <c r="BW8" s="25">
        <v>1.5</v>
      </c>
      <c r="BX8" s="67"/>
    </row>
    <row r="9" spans="2:76" ht="20.100000000000001" customHeight="1" thickBot="1" x14ac:dyDescent="0.2">
      <c r="B9" s="27" t="s">
        <v>28</v>
      </c>
      <c r="C9" s="58" t="s">
        <v>183</v>
      </c>
      <c r="D9" s="27" t="s">
        <v>262</v>
      </c>
      <c r="E9" s="63">
        <v>28</v>
      </c>
      <c r="F9" s="63">
        <v>5</v>
      </c>
      <c r="G9" s="63">
        <v>8</v>
      </c>
      <c r="H9" s="63">
        <v>10</v>
      </c>
      <c r="I9" s="63">
        <v>0</v>
      </c>
      <c r="J9" s="63" t="s">
        <v>266</v>
      </c>
      <c r="K9" s="63" t="s">
        <v>262</v>
      </c>
      <c r="L9" s="63">
        <v>28</v>
      </c>
      <c r="M9" s="63">
        <v>5</v>
      </c>
      <c r="N9" s="63">
        <v>9</v>
      </c>
      <c r="O9" s="63">
        <v>10</v>
      </c>
      <c r="P9" s="58">
        <v>0</v>
      </c>
      <c r="Q9" s="99" t="s">
        <v>520</v>
      </c>
      <c r="R9" s="92">
        <v>2.1</v>
      </c>
      <c r="S9" s="92">
        <v>19</v>
      </c>
      <c r="T9" s="92">
        <v>44</v>
      </c>
      <c r="U9" s="92" t="s">
        <v>557</v>
      </c>
      <c r="V9" s="92">
        <v>1001.5</v>
      </c>
      <c r="W9" s="100">
        <v>23.3</v>
      </c>
      <c r="X9" s="440">
        <v>20.7</v>
      </c>
      <c r="Y9" s="112">
        <v>5.0999999999999997E-2</v>
      </c>
      <c r="Z9" s="123">
        <v>0.59</v>
      </c>
      <c r="AA9" s="123">
        <v>2.1</v>
      </c>
      <c r="AB9" s="124">
        <v>0.12</v>
      </c>
      <c r="AC9" s="123">
        <v>0.71</v>
      </c>
      <c r="AD9" s="123">
        <v>0.17</v>
      </c>
      <c r="AE9" s="123">
        <v>3.7999999999999999E-2</v>
      </c>
      <c r="AF9" s="114">
        <v>0.16</v>
      </c>
      <c r="AG9" s="112">
        <v>200</v>
      </c>
      <c r="AH9" s="123">
        <v>790</v>
      </c>
      <c r="AI9" s="123" t="s">
        <v>445</v>
      </c>
      <c r="AJ9" s="123">
        <v>330</v>
      </c>
      <c r="AK9" s="123">
        <v>220</v>
      </c>
      <c r="AL9" s="123">
        <v>0.18</v>
      </c>
      <c r="AM9" s="123">
        <v>50</v>
      </c>
      <c r="AN9" s="123">
        <v>2.9</v>
      </c>
      <c r="AO9" s="123" t="s">
        <v>267</v>
      </c>
      <c r="AP9" s="123">
        <v>14</v>
      </c>
      <c r="AQ9" s="123">
        <v>660</v>
      </c>
      <c r="AR9" s="123">
        <v>0.23</v>
      </c>
      <c r="AS9" s="123">
        <v>25</v>
      </c>
      <c r="AT9" s="123">
        <v>2.2000000000000002</v>
      </c>
      <c r="AU9" s="123">
        <v>21</v>
      </c>
      <c r="AV9" s="123">
        <v>1.7</v>
      </c>
      <c r="AW9" s="123">
        <v>0.52</v>
      </c>
      <c r="AX9" s="123">
        <v>1.7</v>
      </c>
      <c r="AY9" s="123" t="s">
        <v>292</v>
      </c>
      <c r="AZ9" s="123">
        <v>1</v>
      </c>
      <c r="BA9" s="123">
        <v>0.16</v>
      </c>
      <c r="BB9" s="123">
        <v>8.1</v>
      </c>
      <c r="BC9" s="123">
        <v>0.5</v>
      </c>
      <c r="BD9" s="123">
        <v>1.1000000000000001</v>
      </c>
      <c r="BE9" s="123">
        <v>7.0999999999999994E-2</v>
      </c>
      <c r="BF9" s="113" t="s">
        <v>268</v>
      </c>
      <c r="BG9" s="113">
        <v>0.24</v>
      </c>
      <c r="BH9" s="113" t="s">
        <v>296</v>
      </c>
      <c r="BI9" s="113">
        <v>0.18</v>
      </c>
      <c r="BJ9" s="123">
        <v>7.4</v>
      </c>
      <c r="BK9" s="77" t="s">
        <v>298</v>
      </c>
      <c r="BL9" s="143">
        <v>0.2</v>
      </c>
      <c r="BM9" s="112" t="s">
        <v>299</v>
      </c>
      <c r="BN9" s="124">
        <v>0.45</v>
      </c>
      <c r="BO9" s="124">
        <v>0.69</v>
      </c>
      <c r="BP9" s="124">
        <v>0.44</v>
      </c>
      <c r="BQ9" s="124">
        <v>1.4</v>
      </c>
      <c r="BR9" s="123">
        <v>0.79</v>
      </c>
      <c r="BS9" s="113">
        <v>1.3</v>
      </c>
      <c r="BT9" s="113">
        <v>9.8000000000000004E-2</v>
      </c>
      <c r="BU9" s="29">
        <v>3</v>
      </c>
      <c r="BV9" s="29">
        <v>0.79</v>
      </c>
      <c r="BW9" s="28">
        <v>1.8</v>
      </c>
      <c r="BX9" s="68"/>
    </row>
    <row r="10" spans="2:76" ht="20.100000000000001" customHeight="1" x14ac:dyDescent="0.15">
      <c r="B10" s="24" t="s">
        <v>169</v>
      </c>
      <c r="C10" s="57" t="s">
        <v>184</v>
      </c>
      <c r="D10" s="75" t="s">
        <v>262</v>
      </c>
      <c r="E10" s="64">
        <v>28</v>
      </c>
      <c r="F10" s="64">
        <v>5</v>
      </c>
      <c r="G10" s="64">
        <v>9</v>
      </c>
      <c r="H10" s="64">
        <v>10</v>
      </c>
      <c r="I10" s="64">
        <v>0</v>
      </c>
      <c r="J10" s="64" t="s">
        <v>266</v>
      </c>
      <c r="K10" s="64" t="s">
        <v>262</v>
      </c>
      <c r="L10" s="64">
        <v>28</v>
      </c>
      <c r="M10" s="64">
        <v>5</v>
      </c>
      <c r="N10" s="64">
        <v>10</v>
      </c>
      <c r="O10" s="64">
        <v>10</v>
      </c>
      <c r="P10" s="64">
        <v>0</v>
      </c>
      <c r="Q10" s="101" t="s">
        <v>520</v>
      </c>
      <c r="R10" s="102">
        <v>3.1</v>
      </c>
      <c r="S10" s="103">
        <v>17.600000000000001</v>
      </c>
      <c r="T10" s="103">
        <v>80</v>
      </c>
      <c r="U10" s="103">
        <v>18</v>
      </c>
      <c r="V10" s="104">
        <v>997</v>
      </c>
      <c r="W10" s="105">
        <v>10.199999999999999</v>
      </c>
      <c r="X10" s="441">
        <v>8.6999999999999993</v>
      </c>
      <c r="Y10" s="106">
        <v>2.9000000000000001E-2</v>
      </c>
      <c r="Z10" s="125">
        <v>0.28999999999999998</v>
      </c>
      <c r="AA10" s="125">
        <v>1.1000000000000001</v>
      </c>
      <c r="AB10" s="125">
        <v>8.2000000000000003E-2</v>
      </c>
      <c r="AC10" s="125">
        <v>0.37</v>
      </c>
      <c r="AD10" s="125">
        <v>9.6000000000000002E-2</v>
      </c>
      <c r="AE10" s="125">
        <v>1.6E-2</v>
      </c>
      <c r="AF10" s="108">
        <v>0.04</v>
      </c>
      <c r="AG10" s="106">
        <v>190</v>
      </c>
      <c r="AH10" s="125">
        <v>260</v>
      </c>
      <c r="AI10" s="125" t="s">
        <v>445</v>
      </c>
      <c r="AJ10" s="125">
        <v>170</v>
      </c>
      <c r="AK10" s="125" t="s">
        <v>289</v>
      </c>
      <c r="AL10" s="125" t="s">
        <v>290</v>
      </c>
      <c r="AM10" s="125">
        <v>12</v>
      </c>
      <c r="AN10" s="125">
        <v>0.9</v>
      </c>
      <c r="AO10" s="125" t="s">
        <v>267</v>
      </c>
      <c r="AP10" s="125">
        <v>3.7</v>
      </c>
      <c r="AQ10" s="125">
        <v>140</v>
      </c>
      <c r="AR10" s="125" t="s">
        <v>300</v>
      </c>
      <c r="AS10" s="125">
        <v>1.1000000000000001</v>
      </c>
      <c r="AT10" s="125">
        <v>1.2</v>
      </c>
      <c r="AU10" s="125">
        <v>10</v>
      </c>
      <c r="AV10" s="125">
        <v>0.5</v>
      </c>
      <c r="AW10" s="125" t="s">
        <v>301</v>
      </c>
      <c r="AX10" s="125">
        <v>0.53</v>
      </c>
      <c r="AY10" s="125" t="s">
        <v>292</v>
      </c>
      <c r="AZ10" s="125">
        <v>0.61</v>
      </c>
      <c r="BA10" s="125" t="s">
        <v>293</v>
      </c>
      <c r="BB10" s="125">
        <v>2.2999999999999998</v>
      </c>
      <c r="BC10" s="125">
        <v>0.13</v>
      </c>
      <c r="BD10" s="125">
        <v>0.22</v>
      </c>
      <c r="BE10" s="125" t="s">
        <v>295</v>
      </c>
      <c r="BF10" s="107" t="s">
        <v>268</v>
      </c>
      <c r="BG10" s="107" t="s">
        <v>272</v>
      </c>
      <c r="BH10" s="107" t="s">
        <v>296</v>
      </c>
      <c r="BI10" s="107" t="s">
        <v>297</v>
      </c>
      <c r="BJ10" s="125">
        <v>2.2999999999999998</v>
      </c>
      <c r="BK10" s="78" t="s">
        <v>298</v>
      </c>
      <c r="BL10" s="141" t="s">
        <v>297</v>
      </c>
      <c r="BM10" s="106" t="s">
        <v>299</v>
      </c>
      <c r="BN10" s="120">
        <v>0.15</v>
      </c>
      <c r="BO10" s="120">
        <v>0.39</v>
      </c>
      <c r="BP10" s="120">
        <v>0.25</v>
      </c>
      <c r="BQ10" s="120">
        <v>0.68</v>
      </c>
      <c r="BR10" s="125">
        <v>0.33</v>
      </c>
      <c r="BS10" s="107">
        <v>0.71</v>
      </c>
      <c r="BT10" s="107">
        <v>8.5000000000000006E-2</v>
      </c>
      <c r="BU10" s="32">
        <v>1.5</v>
      </c>
      <c r="BV10" s="32">
        <v>0.45</v>
      </c>
      <c r="BW10" s="31">
        <v>0.9</v>
      </c>
      <c r="BX10" s="69"/>
    </row>
    <row r="11" spans="2:76" ht="20.100000000000001" customHeight="1" x14ac:dyDescent="0.15">
      <c r="B11" s="24" t="s">
        <v>193</v>
      </c>
      <c r="C11" s="25" t="s">
        <v>185</v>
      </c>
      <c r="D11" s="75" t="s">
        <v>262</v>
      </c>
      <c r="E11" s="64">
        <v>28</v>
      </c>
      <c r="F11" s="64">
        <v>5</v>
      </c>
      <c r="G11" s="64">
        <v>10</v>
      </c>
      <c r="H11" s="64">
        <v>10</v>
      </c>
      <c r="I11" s="64">
        <v>0</v>
      </c>
      <c r="J11" s="64" t="s">
        <v>266</v>
      </c>
      <c r="K11" s="64" t="s">
        <v>262</v>
      </c>
      <c r="L11" s="64">
        <v>28</v>
      </c>
      <c r="M11" s="64">
        <v>5</v>
      </c>
      <c r="N11" s="64">
        <v>11</v>
      </c>
      <c r="O11" s="64">
        <v>10</v>
      </c>
      <c r="P11" s="64">
        <v>0</v>
      </c>
      <c r="Q11" s="106" t="s">
        <v>500</v>
      </c>
      <c r="R11" s="107">
        <v>2.1</v>
      </c>
      <c r="S11" s="107">
        <v>17</v>
      </c>
      <c r="T11" s="107">
        <v>86</v>
      </c>
      <c r="U11" s="107">
        <v>13</v>
      </c>
      <c r="V11" s="107">
        <v>988.1</v>
      </c>
      <c r="W11" s="108">
        <v>9.6</v>
      </c>
      <c r="X11" s="441">
        <v>3.6</v>
      </c>
      <c r="Y11" s="106" t="s">
        <v>302</v>
      </c>
      <c r="Z11" s="125">
        <v>0.33</v>
      </c>
      <c r="AA11" s="125">
        <v>0.55000000000000004</v>
      </c>
      <c r="AB11" s="120" t="s">
        <v>303</v>
      </c>
      <c r="AC11" s="125">
        <v>0.34</v>
      </c>
      <c r="AD11" s="125">
        <v>5.8999999999999997E-2</v>
      </c>
      <c r="AE11" s="125" t="s">
        <v>304</v>
      </c>
      <c r="AF11" s="108" t="s">
        <v>305</v>
      </c>
      <c r="AG11" s="106" t="s">
        <v>306</v>
      </c>
      <c r="AH11" s="125" t="s">
        <v>307</v>
      </c>
      <c r="AI11" s="125" t="s">
        <v>445</v>
      </c>
      <c r="AJ11" s="125" t="s">
        <v>308</v>
      </c>
      <c r="AK11" s="125" t="s">
        <v>289</v>
      </c>
      <c r="AL11" s="125" t="s">
        <v>290</v>
      </c>
      <c r="AM11" s="125" t="s">
        <v>291</v>
      </c>
      <c r="AN11" s="125">
        <v>0.13</v>
      </c>
      <c r="AO11" s="125" t="s">
        <v>267</v>
      </c>
      <c r="AP11" s="125" t="s">
        <v>309</v>
      </c>
      <c r="AQ11" s="125" t="s">
        <v>310</v>
      </c>
      <c r="AR11" s="125" t="s">
        <v>300</v>
      </c>
      <c r="AS11" s="125" t="s">
        <v>311</v>
      </c>
      <c r="AT11" s="125" t="s">
        <v>312</v>
      </c>
      <c r="AU11" s="125" t="s">
        <v>313</v>
      </c>
      <c r="AV11" s="125">
        <v>0.15</v>
      </c>
      <c r="AW11" s="125" t="s">
        <v>301</v>
      </c>
      <c r="AX11" s="125" t="s">
        <v>314</v>
      </c>
      <c r="AY11" s="125" t="s">
        <v>292</v>
      </c>
      <c r="AZ11" s="125">
        <v>0.82</v>
      </c>
      <c r="BA11" s="125" t="s">
        <v>293</v>
      </c>
      <c r="BB11" s="125" t="s">
        <v>296</v>
      </c>
      <c r="BC11" s="125" t="s">
        <v>268</v>
      </c>
      <c r="BD11" s="125" t="s">
        <v>294</v>
      </c>
      <c r="BE11" s="125" t="s">
        <v>295</v>
      </c>
      <c r="BF11" s="107" t="s">
        <v>268</v>
      </c>
      <c r="BG11" s="107" t="s">
        <v>272</v>
      </c>
      <c r="BH11" s="107" t="s">
        <v>296</v>
      </c>
      <c r="BI11" s="107" t="s">
        <v>297</v>
      </c>
      <c r="BJ11" s="125">
        <v>0.56999999999999995</v>
      </c>
      <c r="BK11" s="78" t="s">
        <v>298</v>
      </c>
      <c r="BL11" s="141" t="s">
        <v>297</v>
      </c>
      <c r="BM11" s="106" t="s">
        <v>299</v>
      </c>
      <c r="BN11" s="120">
        <v>0.19</v>
      </c>
      <c r="BO11" s="120">
        <v>0.27</v>
      </c>
      <c r="BP11" s="120">
        <v>0.15</v>
      </c>
      <c r="BQ11" s="120">
        <v>0.37</v>
      </c>
      <c r="BR11" s="125">
        <v>0.18</v>
      </c>
      <c r="BS11" s="107">
        <v>0.4</v>
      </c>
      <c r="BT11" s="107">
        <v>0.12</v>
      </c>
      <c r="BU11" s="32">
        <v>0.98</v>
      </c>
      <c r="BV11" s="32">
        <v>0.33</v>
      </c>
      <c r="BW11" s="31">
        <v>0.57999999999999996</v>
      </c>
      <c r="BX11" s="69"/>
    </row>
    <row r="12" spans="2:76" ht="20.100000000000001" customHeight="1" x14ac:dyDescent="0.15">
      <c r="B12" s="24" t="s">
        <v>169</v>
      </c>
      <c r="C12" s="31" t="s">
        <v>194</v>
      </c>
      <c r="D12" s="75" t="s">
        <v>262</v>
      </c>
      <c r="E12" s="64">
        <v>28</v>
      </c>
      <c r="F12" s="64">
        <v>5</v>
      </c>
      <c r="G12" s="64">
        <v>11</v>
      </c>
      <c r="H12" s="64">
        <v>10</v>
      </c>
      <c r="I12" s="64">
        <v>0</v>
      </c>
      <c r="J12" s="64" t="s">
        <v>266</v>
      </c>
      <c r="K12" s="64" t="s">
        <v>262</v>
      </c>
      <c r="L12" s="64">
        <v>28</v>
      </c>
      <c r="M12" s="64">
        <v>5</v>
      </c>
      <c r="N12" s="64">
        <v>12</v>
      </c>
      <c r="O12" s="64">
        <v>10</v>
      </c>
      <c r="P12" s="64">
        <v>0</v>
      </c>
      <c r="Q12" s="106" t="s">
        <v>500</v>
      </c>
      <c r="R12" s="107">
        <v>1.7</v>
      </c>
      <c r="S12" s="107">
        <v>17.2</v>
      </c>
      <c r="T12" s="107">
        <v>83</v>
      </c>
      <c r="U12" s="107">
        <v>0.5</v>
      </c>
      <c r="V12" s="107">
        <v>987.6</v>
      </c>
      <c r="W12" s="108">
        <v>11.2</v>
      </c>
      <c r="X12" s="441">
        <v>5.0999999999999996</v>
      </c>
      <c r="Y12" s="106" t="s">
        <v>302</v>
      </c>
      <c r="Z12" s="125">
        <v>0.12</v>
      </c>
      <c r="AA12" s="125">
        <v>0.48</v>
      </c>
      <c r="AB12" s="120" t="s">
        <v>303</v>
      </c>
      <c r="AC12" s="125">
        <v>0.23</v>
      </c>
      <c r="AD12" s="125">
        <v>5.3999999999999999E-2</v>
      </c>
      <c r="AE12" s="125" t="s">
        <v>304</v>
      </c>
      <c r="AF12" s="108" t="s">
        <v>305</v>
      </c>
      <c r="AG12" s="106">
        <v>110</v>
      </c>
      <c r="AH12" s="125">
        <v>35</v>
      </c>
      <c r="AI12" s="125" t="s">
        <v>445</v>
      </c>
      <c r="AJ12" s="125">
        <v>78</v>
      </c>
      <c r="AK12" s="125" t="s">
        <v>289</v>
      </c>
      <c r="AL12" s="125" t="s">
        <v>290</v>
      </c>
      <c r="AM12" s="125" t="s">
        <v>291</v>
      </c>
      <c r="AN12" s="125">
        <v>0.18</v>
      </c>
      <c r="AO12" s="125" t="s">
        <v>267</v>
      </c>
      <c r="AP12" s="125">
        <v>1.4</v>
      </c>
      <c r="AQ12" s="125">
        <v>89</v>
      </c>
      <c r="AR12" s="125" t="s">
        <v>300</v>
      </c>
      <c r="AS12" s="125">
        <v>2.4</v>
      </c>
      <c r="AT12" s="125">
        <v>2.1</v>
      </c>
      <c r="AU12" s="125">
        <v>14</v>
      </c>
      <c r="AV12" s="125" t="s">
        <v>271</v>
      </c>
      <c r="AW12" s="125" t="s">
        <v>301</v>
      </c>
      <c r="AX12" s="125">
        <v>0.12</v>
      </c>
      <c r="AY12" s="125" t="s">
        <v>292</v>
      </c>
      <c r="AZ12" s="125">
        <v>2.2999999999999998</v>
      </c>
      <c r="BA12" s="125" t="s">
        <v>293</v>
      </c>
      <c r="BB12" s="125">
        <v>2</v>
      </c>
      <c r="BC12" s="125" t="s">
        <v>268</v>
      </c>
      <c r="BD12" s="125" t="s">
        <v>294</v>
      </c>
      <c r="BE12" s="125" t="s">
        <v>295</v>
      </c>
      <c r="BF12" s="107" t="s">
        <v>268</v>
      </c>
      <c r="BG12" s="107" t="s">
        <v>272</v>
      </c>
      <c r="BH12" s="107" t="s">
        <v>296</v>
      </c>
      <c r="BI12" s="107" t="s">
        <v>297</v>
      </c>
      <c r="BJ12" s="125">
        <v>5</v>
      </c>
      <c r="BK12" s="78" t="s">
        <v>298</v>
      </c>
      <c r="BL12" s="141" t="s">
        <v>297</v>
      </c>
      <c r="BM12" s="106" t="s">
        <v>299</v>
      </c>
      <c r="BN12" s="120">
        <v>0.31</v>
      </c>
      <c r="BO12" s="120">
        <v>0.42</v>
      </c>
      <c r="BP12" s="120">
        <v>0.32</v>
      </c>
      <c r="BQ12" s="120">
        <v>0.69</v>
      </c>
      <c r="BR12" s="125">
        <v>0.33</v>
      </c>
      <c r="BS12" s="107">
        <v>0.87</v>
      </c>
      <c r="BT12" s="107">
        <v>0.15</v>
      </c>
      <c r="BU12" s="32">
        <v>1.7</v>
      </c>
      <c r="BV12" s="32">
        <v>0.66</v>
      </c>
      <c r="BW12" s="31">
        <v>0.92</v>
      </c>
      <c r="BX12" s="69"/>
    </row>
    <row r="13" spans="2:76" ht="20.100000000000001" customHeight="1" x14ac:dyDescent="0.15">
      <c r="B13" s="24" t="s">
        <v>169</v>
      </c>
      <c r="C13" s="55" t="s">
        <v>221</v>
      </c>
      <c r="D13" s="75" t="s">
        <v>262</v>
      </c>
      <c r="E13" s="64">
        <v>28</v>
      </c>
      <c r="F13" s="64">
        <v>5</v>
      </c>
      <c r="G13" s="64">
        <v>12</v>
      </c>
      <c r="H13" s="64">
        <v>10</v>
      </c>
      <c r="I13" s="64">
        <v>0</v>
      </c>
      <c r="J13" s="64" t="s">
        <v>266</v>
      </c>
      <c r="K13" s="64" t="s">
        <v>262</v>
      </c>
      <c r="L13" s="64">
        <v>28</v>
      </c>
      <c r="M13" s="64">
        <v>5</v>
      </c>
      <c r="N13" s="64">
        <v>13</v>
      </c>
      <c r="O13" s="64">
        <v>10</v>
      </c>
      <c r="P13" s="64">
        <v>0</v>
      </c>
      <c r="Q13" s="109" t="s">
        <v>520</v>
      </c>
      <c r="R13" s="110">
        <v>1.7</v>
      </c>
      <c r="S13" s="110">
        <v>18.399999999999999</v>
      </c>
      <c r="T13" s="110">
        <v>62</v>
      </c>
      <c r="U13" s="110" t="s">
        <v>557</v>
      </c>
      <c r="V13" s="110">
        <v>1001.4</v>
      </c>
      <c r="W13" s="111">
        <v>26.4</v>
      </c>
      <c r="X13" s="439">
        <v>7</v>
      </c>
      <c r="Y13" s="97">
        <v>4.4999999999999997E-3</v>
      </c>
      <c r="Z13" s="121">
        <v>0.16</v>
      </c>
      <c r="AA13" s="121">
        <v>0.93</v>
      </c>
      <c r="AB13" s="122">
        <v>4.3999999999999997E-2</v>
      </c>
      <c r="AC13" s="121">
        <v>0.35</v>
      </c>
      <c r="AD13" s="121">
        <v>9.6000000000000002E-2</v>
      </c>
      <c r="AE13" s="121">
        <v>5.5999999999999999E-3</v>
      </c>
      <c r="AF13" s="98">
        <v>5.6000000000000001E-2</v>
      </c>
      <c r="AG13" s="97" t="s">
        <v>306</v>
      </c>
      <c r="AH13" s="121">
        <v>22</v>
      </c>
      <c r="AI13" s="121" t="s">
        <v>445</v>
      </c>
      <c r="AJ13" s="121" t="s">
        <v>308</v>
      </c>
      <c r="AK13" s="121" t="s">
        <v>289</v>
      </c>
      <c r="AL13" s="121" t="s">
        <v>290</v>
      </c>
      <c r="AM13" s="121" t="s">
        <v>291</v>
      </c>
      <c r="AN13" s="121">
        <v>1.1000000000000001</v>
      </c>
      <c r="AO13" s="121" t="s">
        <v>267</v>
      </c>
      <c r="AP13" s="121">
        <v>1.4</v>
      </c>
      <c r="AQ13" s="121">
        <v>46</v>
      </c>
      <c r="AR13" s="121" t="s">
        <v>300</v>
      </c>
      <c r="AS13" s="121" t="s">
        <v>311</v>
      </c>
      <c r="AT13" s="121">
        <v>1.8</v>
      </c>
      <c r="AU13" s="121" t="s">
        <v>313</v>
      </c>
      <c r="AV13" s="121">
        <v>0.52</v>
      </c>
      <c r="AW13" s="121" t="s">
        <v>301</v>
      </c>
      <c r="AX13" s="121" t="s">
        <v>314</v>
      </c>
      <c r="AY13" s="121" t="s">
        <v>292</v>
      </c>
      <c r="AZ13" s="121">
        <v>0.47</v>
      </c>
      <c r="BA13" s="121" t="s">
        <v>293</v>
      </c>
      <c r="BB13" s="121">
        <v>0.45</v>
      </c>
      <c r="BC13" s="121" t="s">
        <v>268</v>
      </c>
      <c r="BD13" s="121" t="s">
        <v>294</v>
      </c>
      <c r="BE13" s="121" t="s">
        <v>295</v>
      </c>
      <c r="BF13" s="91" t="s">
        <v>268</v>
      </c>
      <c r="BG13" s="91" t="s">
        <v>272</v>
      </c>
      <c r="BH13" s="91" t="s">
        <v>296</v>
      </c>
      <c r="BI13" s="91" t="s">
        <v>297</v>
      </c>
      <c r="BJ13" s="121">
        <v>2.2000000000000002</v>
      </c>
      <c r="BK13" s="76" t="s">
        <v>298</v>
      </c>
      <c r="BL13" s="139" t="s">
        <v>297</v>
      </c>
      <c r="BM13" s="97" t="s">
        <v>299</v>
      </c>
      <c r="BN13" s="122">
        <v>0.32</v>
      </c>
      <c r="BO13" s="122">
        <v>0.52</v>
      </c>
      <c r="BP13" s="122">
        <v>0.32</v>
      </c>
      <c r="BQ13" s="122">
        <v>0.75</v>
      </c>
      <c r="BR13" s="121">
        <v>0.36</v>
      </c>
      <c r="BS13" s="91">
        <v>0.86</v>
      </c>
      <c r="BT13" s="91">
        <v>0.12</v>
      </c>
      <c r="BU13" s="26">
        <v>1.9</v>
      </c>
      <c r="BV13" s="26">
        <v>0.59</v>
      </c>
      <c r="BW13" s="25">
        <v>1</v>
      </c>
      <c r="BX13" s="67"/>
    </row>
    <row r="14" spans="2:76" ht="20.100000000000001" customHeight="1" x14ac:dyDescent="0.15">
      <c r="B14" s="24" t="s">
        <v>169</v>
      </c>
      <c r="C14" s="25" t="s">
        <v>186</v>
      </c>
      <c r="D14" s="76" t="s">
        <v>262</v>
      </c>
      <c r="E14" s="26">
        <v>28</v>
      </c>
      <c r="F14" s="26">
        <v>5</v>
      </c>
      <c r="G14" s="26">
        <v>13</v>
      </c>
      <c r="H14" s="26">
        <v>10</v>
      </c>
      <c r="I14" s="26">
        <v>0</v>
      </c>
      <c r="J14" s="26" t="s">
        <v>266</v>
      </c>
      <c r="K14" s="26" t="s">
        <v>262</v>
      </c>
      <c r="L14" s="26">
        <v>28</v>
      </c>
      <c r="M14" s="26">
        <v>5</v>
      </c>
      <c r="N14" s="26">
        <v>14</v>
      </c>
      <c r="O14" s="26">
        <v>10</v>
      </c>
      <c r="P14" s="26">
        <v>0</v>
      </c>
      <c r="Q14" s="97" t="s">
        <v>517</v>
      </c>
      <c r="R14" s="91">
        <v>2</v>
      </c>
      <c r="S14" s="91">
        <v>20.9</v>
      </c>
      <c r="T14" s="91">
        <v>55</v>
      </c>
      <c r="U14" s="91" t="s">
        <v>557</v>
      </c>
      <c r="V14" s="91">
        <v>1003.3</v>
      </c>
      <c r="W14" s="98">
        <v>23.2</v>
      </c>
      <c r="X14" s="439">
        <v>14</v>
      </c>
      <c r="Y14" s="97" t="s">
        <v>302</v>
      </c>
      <c r="Z14" s="121">
        <v>0.21</v>
      </c>
      <c r="AA14" s="121">
        <v>3.3</v>
      </c>
      <c r="AB14" s="122">
        <v>7.2999999999999995E-2</v>
      </c>
      <c r="AC14" s="121">
        <v>1.2</v>
      </c>
      <c r="AD14" s="121">
        <v>0.19</v>
      </c>
      <c r="AE14" s="121">
        <v>8.6E-3</v>
      </c>
      <c r="AF14" s="98">
        <v>7.1999999999999995E-2</v>
      </c>
      <c r="AG14" s="97">
        <v>110</v>
      </c>
      <c r="AH14" s="121">
        <v>28</v>
      </c>
      <c r="AI14" s="121" t="s">
        <v>445</v>
      </c>
      <c r="AJ14" s="121">
        <v>34</v>
      </c>
      <c r="AK14" s="121" t="s">
        <v>289</v>
      </c>
      <c r="AL14" s="121" t="s">
        <v>290</v>
      </c>
      <c r="AM14" s="121" t="s">
        <v>291</v>
      </c>
      <c r="AN14" s="121">
        <v>1.6</v>
      </c>
      <c r="AO14" s="121" t="s">
        <v>267</v>
      </c>
      <c r="AP14" s="121">
        <v>1.9</v>
      </c>
      <c r="AQ14" s="121">
        <v>45</v>
      </c>
      <c r="AR14" s="121" t="s">
        <v>300</v>
      </c>
      <c r="AS14" s="121" t="s">
        <v>311</v>
      </c>
      <c r="AT14" s="121" t="s">
        <v>312</v>
      </c>
      <c r="AU14" s="121">
        <v>10</v>
      </c>
      <c r="AV14" s="121">
        <v>0.34</v>
      </c>
      <c r="AW14" s="121">
        <v>1.1000000000000001</v>
      </c>
      <c r="AX14" s="121">
        <v>0.12</v>
      </c>
      <c r="AY14" s="121" t="s">
        <v>292</v>
      </c>
      <c r="AZ14" s="121">
        <v>0.53</v>
      </c>
      <c r="BA14" s="121" t="s">
        <v>293</v>
      </c>
      <c r="BB14" s="121">
        <v>0.69</v>
      </c>
      <c r="BC14" s="121" t="s">
        <v>268</v>
      </c>
      <c r="BD14" s="121" t="s">
        <v>294</v>
      </c>
      <c r="BE14" s="121" t="s">
        <v>295</v>
      </c>
      <c r="BF14" s="91" t="s">
        <v>268</v>
      </c>
      <c r="BG14" s="91" t="s">
        <v>272</v>
      </c>
      <c r="BH14" s="91" t="s">
        <v>296</v>
      </c>
      <c r="BI14" s="91" t="s">
        <v>297</v>
      </c>
      <c r="BJ14" s="121">
        <v>2.2999999999999998</v>
      </c>
      <c r="BK14" s="76" t="s">
        <v>298</v>
      </c>
      <c r="BL14" s="139" t="s">
        <v>297</v>
      </c>
      <c r="BM14" s="97" t="s">
        <v>299</v>
      </c>
      <c r="BN14" s="122">
        <v>0.55000000000000004</v>
      </c>
      <c r="BO14" s="122">
        <v>0.68</v>
      </c>
      <c r="BP14" s="122">
        <v>0.37</v>
      </c>
      <c r="BQ14" s="122">
        <v>1.4</v>
      </c>
      <c r="BR14" s="121">
        <v>0.65</v>
      </c>
      <c r="BS14" s="91">
        <v>1.4</v>
      </c>
      <c r="BT14" s="91">
        <v>0.14000000000000001</v>
      </c>
      <c r="BU14" s="26">
        <v>3</v>
      </c>
      <c r="BV14" s="26">
        <v>0.79</v>
      </c>
      <c r="BW14" s="25">
        <v>2.1</v>
      </c>
      <c r="BX14" s="67"/>
    </row>
    <row r="15" spans="2:76" ht="20.100000000000001" customHeight="1" x14ac:dyDescent="0.15">
      <c r="B15" s="24" t="s">
        <v>169</v>
      </c>
      <c r="C15" s="25" t="s">
        <v>187</v>
      </c>
      <c r="D15" s="76" t="s">
        <v>262</v>
      </c>
      <c r="E15" s="26">
        <v>28</v>
      </c>
      <c r="F15" s="26">
        <v>5</v>
      </c>
      <c r="G15" s="26">
        <v>14</v>
      </c>
      <c r="H15" s="26">
        <v>10</v>
      </c>
      <c r="I15" s="26">
        <v>0</v>
      </c>
      <c r="J15" s="26" t="s">
        <v>266</v>
      </c>
      <c r="K15" s="26" t="s">
        <v>262</v>
      </c>
      <c r="L15" s="26">
        <v>28</v>
      </c>
      <c r="M15" s="26">
        <v>5</v>
      </c>
      <c r="N15" s="26">
        <v>15</v>
      </c>
      <c r="O15" s="26">
        <v>10</v>
      </c>
      <c r="P15" s="26">
        <v>0</v>
      </c>
      <c r="Q15" s="97" t="s">
        <v>532</v>
      </c>
      <c r="R15" s="91">
        <v>2.2999999999999998</v>
      </c>
      <c r="S15" s="91">
        <v>16.7</v>
      </c>
      <c r="T15" s="91">
        <v>52</v>
      </c>
      <c r="U15" s="91" t="s">
        <v>557</v>
      </c>
      <c r="V15" s="91">
        <v>1007.3</v>
      </c>
      <c r="W15" s="98">
        <v>25.4</v>
      </c>
      <c r="X15" s="439">
        <v>12.5</v>
      </c>
      <c r="Y15" s="97" t="s">
        <v>302</v>
      </c>
      <c r="Z15" s="121">
        <v>0.37</v>
      </c>
      <c r="AA15" s="121">
        <v>3.3</v>
      </c>
      <c r="AB15" s="122">
        <v>0.27</v>
      </c>
      <c r="AC15" s="121">
        <v>1.1000000000000001</v>
      </c>
      <c r="AD15" s="121">
        <v>0.16</v>
      </c>
      <c r="AE15" s="121">
        <v>3.5999999999999997E-2</v>
      </c>
      <c r="AF15" s="98">
        <v>4.8000000000000001E-2</v>
      </c>
      <c r="AG15" s="97">
        <v>290</v>
      </c>
      <c r="AH15" s="121">
        <v>85</v>
      </c>
      <c r="AI15" s="121" t="s">
        <v>445</v>
      </c>
      <c r="AJ15" s="121">
        <v>57</v>
      </c>
      <c r="AK15" s="121" t="s">
        <v>289</v>
      </c>
      <c r="AL15" s="121" t="s">
        <v>290</v>
      </c>
      <c r="AM15" s="121" t="s">
        <v>291</v>
      </c>
      <c r="AN15" s="121">
        <v>1.6</v>
      </c>
      <c r="AO15" s="121" t="s">
        <v>267</v>
      </c>
      <c r="AP15" s="121">
        <v>1.7</v>
      </c>
      <c r="AQ15" s="121">
        <v>38</v>
      </c>
      <c r="AR15" s="121" t="s">
        <v>300</v>
      </c>
      <c r="AS15" s="121" t="s">
        <v>311</v>
      </c>
      <c r="AT15" s="121">
        <v>3</v>
      </c>
      <c r="AU15" s="121">
        <v>9</v>
      </c>
      <c r="AV15" s="121">
        <v>1.9</v>
      </c>
      <c r="AW15" s="121">
        <v>0.62</v>
      </c>
      <c r="AX15" s="121">
        <v>0.18</v>
      </c>
      <c r="AY15" s="121" t="s">
        <v>292</v>
      </c>
      <c r="AZ15" s="121">
        <v>0.91</v>
      </c>
      <c r="BA15" s="121" t="s">
        <v>293</v>
      </c>
      <c r="BB15" s="121">
        <v>0.95</v>
      </c>
      <c r="BC15" s="121" t="s">
        <v>268</v>
      </c>
      <c r="BD15" s="121" t="s">
        <v>294</v>
      </c>
      <c r="BE15" s="121" t="s">
        <v>295</v>
      </c>
      <c r="BF15" s="91" t="s">
        <v>268</v>
      </c>
      <c r="BG15" s="91" t="s">
        <v>272</v>
      </c>
      <c r="BH15" s="91" t="s">
        <v>296</v>
      </c>
      <c r="BI15" s="91" t="s">
        <v>297</v>
      </c>
      <c r="BJ15" s="121">
        <v>4.5999999999999996</v>
      </c>
      <c r="BK15" s="76" t="s">
        <v>298</v>
      </c>
      <c r="BL15" s="139">
        <v>0.31</v>
      </c>
      <c r="BM15" s="97" t="s">
        <v>299</v>
      </c>
      <c r="BN15" s="122">
        <v>0.3</v>
      </c>
      <c r="BO15" s="122">
        <v>0.54</v>
      </c>
      <c r="BP15" s="122">
        <v>0.31</v>
      </c>
      <c r="BQ15" s="122">
        <v>1</v>
      </c>
      <c r="BR15" s="121">
        <v>0.41</v>
      </c>
      <c r="BS15" s="91">
        <v>0.98</v>
      </c>
      <c r="BT15" s="91">
        <v>0.11</v>
      </c>
      <c r="BU15" s="26">
        <v>2.2000000000000002</v>
      </c>
      <c r="BV15" s="26">
        <v>0.5</v>
      </c>
      <c r="BW15" s="25">
        <v>1.6</v>
      </c>
      <c r="BX15" s="67"/>
    </row>
    <row r="16" spans="2:76" ht="20.100000000000001" customHeight="1" thickBot="1" x14ac:dyDescent="0.2">
      <c r="B16" s="27" t="s">
        <v>169</v>
      </c>
      <c r="C16" s="28" t="s">
        <v>188</v>
      </c>
      <c r="D16" s="77" t="s">
        <v>262</v>
      </c>
      <c r="E16" s="29">
        <v>28</v>
      </c>
      <c r="F16" s="29">
        <v>5</v>
      </c>
      <c r="G16" s="29">
        <v>15</v>
      </c>
      <c r="H16" s="29">
        <v>10</v>
      </c>
      <c r="I16" s="29">
        <v>0</v>
      </c>
      <c r="J16" s="29" t="s">
        <v>266</v>
      </c>
      <c r="K16" s="29" t="s">
        <v>262</v>
      </c>
      <c r="L16" s="29">
        <v>28</v>
      </c>
      <c r="M16" s="29">
        <v>5</v>
      </c>
      <c r="N16" s="29">
        <v>16</v>
      </c>
      <c r="O16" s="29">
        <v>10</v>
      </c>
      <c r="P16" s="29">
        <v>0</v>
      </c>
      <c r="Q16" s="112" t="s">
        <v>532</v>
      </c>
      <c r="R16" s="113">
        <v>1.7</v>
      </c>
      <c r="S16" s="113">
        <v>16</v>
      </c>
      <c r="T16" s="113">
        <v>67</v>
      </c>
      <c r="U16" s="113" t="s">
        <v>557</v>
      </c>
      <c r="V16" s="113">
        <v>1002.5</v>
      </c>
      <c r="W16" s="114">
        <v>22.8</v>
      </c>
      <c r="X16" s="440">
        <v>12</v>
      </c>
      <c r="Y16" s="112">
        <v>1.4999999999999999E-2</v>
      </c>
      <c r="Z16" s="123">
        <v>0.32</v>
      </c>
      <c r="AA16" s="123">
        <v>3.4</v>
      </c>
      <c r="AB16" s="124">
        <v>0.15</v>
      </c>
      <c r="AC16" s="123">
        <v>1.2</v>
      </c>
      <c r="AD16" s="123">
        <v>0.18</v>
      </c>
      <c r="AE16" s="123">
        <v>2.1999999999999999E-2</v>
      </c>
      <c r="AF16" s="114">
        <v>4.7E-2</v>
      </c>
      <c r="AG16" s="112">
        <v>300</v>
      </c>
      <c r="AH16" s="123">
        <v>24</v>
      </c>
      <c r="AI16" s="123" t="s">
        <v>445</v>
      </c>
      <c r="AJ16" s="123">
        <v>110</v>
      </c>
      <c r="AK16" s="123" t="s">
        <v>289</v>
      </c>
      <c r="AL16" s="123" t="s">
        <v>290</v>
      </c>
      <c r="AM16" s="123" t="s">
        <v>291</v>
      </c>
      <c r="AN16" s="123">
        <v>1.5</v>
      </c>
      <c r="AO16" s="123" t="s">
        <v>267</v>
      </c>
      <c r="AP16" s="123">
        <v>0.93</v>
      </c>
      <c r="AQ16" s="123">
        <v>15</v>
      </c>
      <c r="AR16" s="123" t="s">
        <v>300</v>
      </c>
      <c r="AS16" s="123" t="s">
        <v>311</v>
      </c>
      <c r="AT16" s="123">
        <v>1.2</v>
      </c>
      <c r="AU16" s="123" t="s">
        <v>313</v>
      </c>
      <c r="AV16" s="123">
        <v>0.86</v>
      </c>
      <c r="AW16" s="123">
        <v>1.1000000000000001</v>
      </c>
      <c r="AX16" s="123">
        <v>0.19</v>
      </c>
      <c r="AY16" s="123" t="s">
        <v>292</v>
      </c>
      <c r="AZ16" s="123">
        <v>0.27</v>
      </c>
      <c r="BA16" s="123" t="s">
        <v>293</v>
      </c>
      <c r="BB16" s="123">
        <v>0.43</v>
      </c>
      <c r="BC16" s="123" t="s">
        <v>268</v>
      </c>
      <c r="BD16" s="123" t="s">
        <v>294</v>
      </c>
      <c r="BE16" s="123" t="s">
        <v>295</v>
      </c>
      <c r="BF16" s="113" t="s">
        <v>268</v>
      </c>
      <c r="BG16" s="113">
        <v>0.15</v>
      </c>
      <c r="BH16" s="113" t="s">
        <v>296</v>
      </c>
      <c r="BI16" s="113" t="s">
        <v>297</v>
      </c>
      <c r="BJ16" s="123">
        <v>3.1</v>
      </c>
      <c r="BK16" s="77" t="s">
        <v>298</v>
      </c>
      <c r="BL16" s="140" t="s">
        <v>297</v>
      </c>
      <c r="BM16" s="112" t="s">
        <v>299</v>
      </c>
      <c r="BN16" s="124">
        <v>0.27</v>
      </c>
      <c r="BO16" s="124">
        <v>0.45</v>
      </c>
      <c r="BP16" s="124">
        <v>0.2</v>
      </c>
      <c r="BQ16" s="124">
        <v>0.81</v>
      </c>
      <c r="BR16" s="123">
        <v>0.3</v>
      </c>
      <c r="BS16" s="113">
        <v>0.93</v>
      </c>
      <c r="BT16" s="113">
        <v>0.1</v>
      </c>
      <c r="BU16" s="29">
        <v>1.7</v>
      </c>
      <c r="BV16" s="29">
        <v>0.52</v>
      </c>
      <c r="BW16" s="28">
        <v>1.2</v>
      </c>
      <c r="BX16" s="68"/>
    </row>
    <row r="17" spans="2:76" ht="20.100000000000001" customHeight="1" x14ac:dyDescent="0.15">
      <c r="B17" s="24" t="s">
        <v>28</v>
      </c>
      <c r="C17" s="31" t="s">
        <v>189</v>
      </c>
      <c r="D17" s="78" t="s">
        <v>262</v>
      </c>
      <c r="E17" s="32">
        <v>28</v>
      </c>
      <c r="F17" s="32">
        <v>5</v>
      </c>
      <c r="G17" s="32">
        <v>16</v>
      </c>
      <c r="H17" s="32">
        <v>10</v>
      </c>
      <c r="I17" s="32">
        <v>0</v>
      </c>
      <c r="J17" s="32" t="s">
        <v>266</v>
      </c>
      <c r="K17" s="32" t="s">
        <v>262</v>
      </c>
      <c r="L17" s="32">
        <v>28</v>
      </c>
      <c r="M17" s="32">
        <v>5</v>
      </c>
      <c r="N17" s="32">
        <v>17</v>
      </c>
      <c r="O17" s="32">
        <v>10</v>
      </c>
      <c r="P17" s="32">
        <v>0</v>
      </c>
      <c r="Q17" s="106" t="s">
        <v>520</v>
      </c>
      <c r="R17" s="107">
        <v>2</v>
      </c>
      <c r="S17" s="107">
        <v>18.5</v>
      </c>
      <c r="T17" s="107">
        <v>78</v>
      </c>
      <c r="U17" s="107">
        <v>26</v>
      </c>
      <c r="V17" s="107">
        <v>995.8</v>
      </c>
      <c r="W17" s="108">
        <v>6.9</v>
      </c>
      <c r="X17" s="441">
        <v>17.7</v>
      </c>
      <c r="Y17" s="106">
        <v>4.5999999999999999E-2</v>
      </c>
      <c r="Z17" s="125">
        <v>0.38</v>
      </c>
      <c r="AA17" s="125">
        <v>5.0999999999999996</v>
      </c>
      <c r="AB17" s="120">
        <v>0.12</v>
      </c>
      <c r="AC17" s="125">
        <v>1.9</v>
      </c>
      <c r="AD17" s="125">
        <v>0.24</v>
      </c>
      <c r="AE17" s="125">
        <v>1.7999999999999999E-2</v>
      </c>
      <c r="AF17" s="108" t="s">
        <v>305</v>
      </c>
      <c r="AG17" s="106">
        <v>660</v>
      </c>
      <c r="AH17" s="125">
        <v>45</v>
      </c>
      <c r="AI17" s="125" t="s">
        <v>445</v>
      </c>
      <c r="AJ17" s="125">
        <v>350</v>
      </c>
      <c r="AK17" s="125">
        <v>75</v>
      </c>
      <c r="AL17" s="125" t="s">
        <v>290</v>
      </c>
      <c r="AM17" s="125" t="s">
        <v>291</v>
      </c>
      <c r="AN17" s="125">
        <v>3.3</v>
      </c>
      <c r="AO17" s="125" t="s">
        <v>267</v>
      </c>
      <c r="AP17" s="125">
        <v>4.4000000000000004</v>
      </c>
      <c r="AQ17" s="125">
        <v>85</v>
      </c>
      <c r="AR17" s="125" t="s">
        <v>300</v>
      </c>
      <c r="AS17" s="125">
        <v>14</v>
      </c>
      <c r="AT17" s="125">
        <v>1.5</v>
      </c>
      <c r="AU17" s="125">
        <v>20</v>
      </c>
      <c r="AV17" s="125">
        <v>0.64</v>
      </c>
      <c r="AW17" s="125">
        <v>1.5</v>
      </c>
      <c r="AX17" s="125">
        <v>0.55000000000000004</v>
      </c>
      <c r="AY17" s="125" t="s">
        <v>292</v>
      </c>
      <c r="AZ17" s="125">
        <v>0.76</v>
      </c>
      <c r="BA17" s="125" t="s">
        <v>293</v>
      </c>
      <c r="BB17" s="125">
        <v>1.1000000000000001</v>
      </c>
      <c r="BC17" s="125" t="s">
        <v>268</v>
      </c>
      <c r="BD17" s="125" t="s">
        <v>294</v>
      </c>
      <c r="BE17" s="125" t="s">
        <v>295</v>
      </c>
      <c r="BF17" s="107" t="s">
        <v>268</v>
      </c>
      <c r="BG17" s="107" t="s">
        <v>272</v>
      </c>
      <c r="BH17" s="107" t="s">
        <v>296</v>
      </c>
      <c r="BI17" s="107" t="s">
        <v>297</v>
      </c>
      <c r="BJ17" s="125">
        <v>4.5</v>
      </c>
      <c r="BK17" s="78" t="s">
        <v>298</v>
      </c>
      <c r="BL17" s="141">
        <v>0.18</v>
      </c>
      <c r="BM17" s="106" t="s">
        <v>299</v>
      </c>
      <c r="BN17" s="120">
        <v>0.28999999999999998</v>
      </c>
      <c r="BO17" s="120">
        <v>0.55000000000000004</v>
      </c>
      <c r="BP17" s="120">
        <v>0.24</v>
      </c>
      <c r="BQ17" s="120">
        <v>0.96</v>
      </c>
      <c r="BR17" s="125">
        <v>0.37</v>
      </c>
      <c r="BS17" s="107">
        <v>1.3</v>
      </c>
      <c r="BT17" s="107">
        <v>0.14000000000000001</v>
      </c>
      <c r="BU17" s="32">
        <v>2</v>
      </c>
      <c r="BV17" s="32">
        <v>0.85</v>
      </c>
      <c r="BW17" s="31">
        <v>1.7</v>
      </c>
      <c r="BX17" s="69"/>
    </row>
    <row r="18" spans="2:76" ht="20.100000000000001" customHeight="1" x14ac:dyDescent="0.15">
      <c r="B18" s="24" t="s">
        <v>28</v>
      </c>
      <c r="C18" s="31" t="s">
        <v>190</v>
      </c>
      <c r="D18" s="78" t="s">
        <v>262</v>
      </c>
      <c r="E18" s="32">
        <v>28</v>
      </c>
      <c r="F18" s="32">
        <v>5</v>
      </c>
      <c r="G18" s="32">
        <v>17</v>
      </c>
      <c r="H18" s="32">
        <v>10</v>
      </c>
      <c r="I18" s="32">
        <v>0</v>
      </c>
      <c r="J18" s="32" t="s">
        <v>266</v>
      </c>
      <c r="K18" s="32" t="s">
        <v>262</v>
      </c>
      <c r="L18" s="32">
        <v>28</v>
      </c>
      <c r="M18" s="32">
        <v>5</v>
      </c>
      <c r="N18" s="32">
        <v>18</v>
      </c>
      <c r="O18" s="32">
        <v>10</v>
      </c>
      <c r="P18" s="32">
        <v>0</v>
      </c>
      <c r="Q18" s="106" t="s">
        <v>500</v>
      </c>
      <c r="R18" s="107">
        <v>2.1</v>
      </c>
      <c r="S18" s="107">
        <v>14.1</v>
      </c>
      <c r="T18" s="107">
        <v>80</v>
      </c>
      <c r="U18" s="107">
        <v>11.5</v>
      </c>
      <c r="V18" s="107">
        <v>998.1</v>
      </c>
      <c r="W18" s="108">
        <v>12.1</v>
      </c>
      <c r="X18" s="441">
        <v>4.4000000000000004</v>
      </c>
      <c r="Y18" s="106" t="s">
        <v>302</v>
      </c>
      <c r="Z18" s="125">
        <v>0.13</v>
      </c>
      <c r="AA18" s="125">
        <v>0.36</v>
      </c>
      <c r="AB18" s="120" t="s">
        <v>303</v>
      </c>
      <c r="AC18" s="125">
        <v>6.6000000000000003E-2</v>
      </c>
      <c r="AD18" s="125">
        <v>2.5000000000000001E-2</v>
      </c>
      <c r="AE18" s="125" t="s">
        <v>304</v>
      </c>
      <c r="AF18" s="108" t="s">
        <v>305</v>
      </c>
      <c r="AG18" s="106">
        <v>180</v>
      </c>
      <c r="AH18" s="125">
        <v>83</v>
      </c>
      <c r="AI18" s="125" t="s">
        <v>445</v>
      </c>
      <c r="AJ18" s="125">
        <v>98</v>
      </c>
      <c r="AK18" s="125" t="s">
        <v>289</v>
      </c>
      <c r="AL18" s="125" t="s">
        <v>290</v>
      </c>
      <c r="AM18" s="125" t="s">
        <v>291</v>
      </c>
      <c r="AN18" s="125">
        <v>0.15</v>
      </c>
      <c r="AO18" s="125" t="s">
        <v>267</v>
      </c>
      <c r="AP18" s="125">
        <v>1.3</v>
      </c>
      <c r="AQ18" s="125">
        <v>130</v>
      </c>
      <c r="AR18" s="125" t="s">
        <v>300</v>
      </c>
      <c r="AS18" s="125">
        <v>25</v>
      </c>
      <c r="AT18" s="125">
        <v>1</v>
      </c>
      <c r="AU18" s="125">
        <v>9.1</v>
      </c>
      <c r="AV18" s="125">
        <v>0.21</v>
      </c>
      <c r="AW18" s="125" t="s">
        <v>301</v>
      </c>
      <c r="AX18" s="125">
        <v>0.16</v>
      </c>
      <c r="AY18" s="125" t="s">
        <v>292</v>
      </c>
      <c r="AZ18" s="125">
        <v>0.79</v>
      </c>
      <c r="BA18" s="125" t="s">
        <v>293</v>
      </c>
      <c r="BB18" s="125">
        <v>1.1000000000000001</v>
      </c>
      <c r="BC18" s="125" t="s">
        <v>268</v>
      </c>
      <c r="BD18" s="125" t="s">
        <v>294</v>
      </c>
      <c r="BE18" s="125" t="s">
        <v>295</v>
      </c>
      <c r="BF18" s="107" t="s">
        <v>268</v>
      </c>
      <c r="BG18" s="107" t="s">
        <v>272</v>
      </c>
      <c r="BH18" s="107" t="s">
        <v>296</v>
      </c>
      <c r="BI18" s="107" t="s">
        <v>297</v>
      </c>
      <c r="BJ18" s="125">
        <v>1.8</v>
      </c>
      <c r="BK18" s="78" t="s">
        <v>298</v>
      </c>
      <c r="BL18" s="141" t="s">
        <v>297</v>
      </c>
      <c r="BM18" s="106" t="s">
        <v>299</v>
      </c>
      <c r="BN18" s="120">
        <v>0.22</v>
      </c>
      <c r="BO18" s="120">
        <v>0.41</v>
      </c>
      <c r="BP18" s="120">
        <v>0.24</v>
      </c>
      <c r="BQ18" s="120">
        <v>0.53</v>
      </c>
      <c r="BR18" s="125">
        <v>0.32</v>
      </c>
      <c r="BS18" s="107">
        <v>0.59</v>
      </c>
      <c r="BT18" s="107">
        <v>0.17</v>
      </c>
      <c r="BU18" s="32">
        <v>1.4</v>
      </c>
      <c r="BV18" s="32">
        <v>0.55000000000000004</v>
      </c>
      <c r="BW18" s="31">
        <v>0.89</v>
      </c>
      <c r="BX18" s="69"/>
    </row>
    <row r="19" spans="2:76" ht="20.100000000000001" customHeight="1" x14ac:dyDescent="0.15">
      <c r="B19" s="24" t="s">
        <v>28</v>
      </c>
      <c r="C19" s="31" t="s">
        <v>191</v>
      </c>
      <c r="D19" s="78" t="s">
        <v>262</v>
      </c>
      <c r="E19" s="32">
        <v>28</v>
      </c>
      <c r="F19" s="32">
        <v>5</v>
      </c>
      <c r="G19" s="32">
        <v>18</v>
      </c>
      <c r="H19" s="32">
        <v>10</v>
      </c>
      <c r="I19" s="32">
        <v>0</v>
      </c>
      <c r="J19" s="32" t="s">
        <v>266</v>
      </c>
      <c r="K19" s="32" t="s">
        <v>262</v>
      </c>
      <c r="L19" s="32">
        <v>28</v>
      </c>
      <c r="M19" s="32">
        <v>5</v>
      </c>
      <c r="N19" s="32">
        <v>19</v>
      </c>
      <c r="O19" s="32">
        <v>10</v>
      </c>
      <c r="P19" s="32">
        <v>0</v>
      </c>
      <c r="Q19" s="106" t="s">
        <v>500</v>
      </c>
      <c r="R19" s="107">
        <v>2.5</v>
      </c>
      <c r="S19" s="107">
        <v>17.8</v>
      </c>
      <c r="T19" s="107">
        <v>45</v>
      </c>
      <c r="U19" s="107" t="s">
        <v>557</v>
      </c>
      <c r="V19" s="107">
        <v>1003.2</v>
      </c>
      <c r="W19" s="108">
        <v>29.8</v>
      </c>
      <c r="X19" s="441">
        <v>12.7</v>
      </c>
      <c r="Y19" s="106" t="s">
        <v>302</v>
      </c>
      <c r="Z19" s="125">
        <v>0.12</v>
      </c>
      <c r="AA19" s="125">
        <v>1.5</v>
      </c>
      <c r="AB19" s="120">
        <v>1.2999999999999999E-2</v>
      </c>
      <c r="AC19" s="125">
        <v>0.62</v>
      </c>
      <c r="AD19" s="125">
        <v>0.18</v>
      </c>
      <c r="AE19" s="125">
        <v>7.1999999999999998E-3</v>
      </c>
      <c r="AF19" s="108" t="s">
        <v>305</v>
      </c>
      <c r="AG19" s="106">
        <v>76</v>
      </c>
      <c r="AH19" s="125">
        <v>46</v>
      </c>
      <c r="AI19" s="125" t="s">
        <v>445</v>
      </c>
      <c r="AJ19" s="125">
        <v>76</v>
      </c>
      <c r="AK19" s="125" t="s">
        <v>289</v>
      </c>
      <c r="AL19" s="125" t="s">
        <v>290</v>
      </c>
      <c r="AM19" s="125" t="s">
        <v>291</v>
      </c>
      <c r="AN19" s="125">
        <v>0.57999999999999996</v>
      </c>
      <c r="AO19" s="125" t="s">
        <v>267</v>
      </c>
      <c r="AP19" s="125">
        <v>2</v>
      </c>
      <c r="AQ19" s="125">
        <v>37</v>
      </c>
      <c r="AR19" s="125" t="s">
        <v>300</v>
      </c>
      <c r="AS19" s="125">
        <v>1</v>
      </c>
      <c r="AT19" s="125">
        <v>2.6</v>
      </c>
      <c r="AU19" s="125">
        <v>17</v>
      </c>
      <c r="AV19" s="125">
        <v>0.79</v>
      </c>
      <c r="AW19" s="125" t="s">
        <v>301</v>
      </c>
      <c r="AX19" s="125">
        <v>0.23</v>
      </c>
      <c r="AY19" s="125" t="s">
        <v>292</v>
      </c>
      <c r="AZ19" s="125">
        <v>0.81</v>
      </c>
      <c r="BA19" s="125" t="s">
        <v>293</v>
      </c>
      <c r="BB19" s="125">
        <v>1.3</v>
      </c>
      <c r="BC19" s="125" t="s">
        <v>268</v>
      </c>
      <c r="BD19" s="125" t="s">
        <v>294</v>
      </c>
      <c r="BE19" s="125" t="s">
        <v>295</v>
      </c>
      <c r="BF19" s="107" t="s">
        <v>268</v>
      </c>
      <c r="BG19" s="107">
        <v>0.14000000000000001</v>
      </c>
      <c r="BH19" s="107" t="s">
        <v>296</v>
      </c>
      <c r="BI19" s="107" t="s">
        <v>297</v>
      </c>
      <c r="BJ19" s="125">
        <v>8.5</v>
      </c>
      <c r="BK19" s="78" t="s">
        <v>298</v>
      </c>
      <c r="BL19" s="141">
        <v>0.15</v>
      </c>
      <c r="BM19" s="106" t="s">
        <v>299</v>
      </c>
      <c r="BN19" s="120">
        <v>0.49</v>
      </c>
      <c r="BO19" s="120">
        <v>0.94</v>
      </c>
      <c r="BP19" s="120">
        <v>0.59</v>
      </c>
      <c r="BQ19" s="120">
        <v>1.7</v>
      </c>
      <c r="BR19" s="125">
        <v>1.3</v>
      </c>
      <c r="BS19" s="107">
        <v>1.2</v>
      </c>
      <c r="BT19" s="107">
        <v>0.12</v>
      </c>
      <c r="BU19" s="32">
        <v>3.7</v>
      </c>
      <c r="BV19" s="32">
        <v>0.92</v>
      </c>
      <c r="BW19" s="31">
        <v>3.1</v>
      </c>
      <c r="BX19" s="69"/>
    </row>
    <row r="20" spans="2:76" ht="20.100000000000001" customHeight="1" x14ac:dyDescent="0.15">
      <c r="B20" s="18" t="s">
        <v>28</v>
      </c>
      <c r="C20" s="33" t="s">
        <v>192</v>
      </c>
      <c r="D20" s="79" t="s">
        <v>262</v>
      </c>
      <c r="E20" s="34">
        <v>28</v>
      </c>
      <c r="F20" s="34">
        <v>5</v>
      </c>
      <c r="G20" s="34">
        <v>19</v>
      </c>
      <c r="H20" s="34">
        <v>10</v>
      </c>
      <c r="I20" s="34">
        <v>0</v>
      </c>
      <c r="J20" s="34" t="s">
        <v>266</v>
      </c>
      <c r="K20" s="34" t="s">
        <v>262</v>
      </c>
      <c r="L20" s="34">
        <v>28</v>
      </c>
      <c r="M20" s="34">
        <v>5</v>
      </c>
      <c r="N20" s="34">
        <v>20</v>
      </c>
      <c r="O20" s="34">
        <v>10</v>
      </c>
      <c r="P20" s="34">
        <v>0</v>
      </c>
      <c r="Q20" s="115" t="s">
        <v>495</v>
      </c>
      <c r="R20" s="116">
        <v>2</v>
      </c>
      <c r="S20" s="116">
        <v>16.5</v>
      </c>
      <c r="T20" s="116">
        <v>50</v>
      </c>
      <c r="U20" s="116" t="s">
        <v>557</v>
      </c>
      <c r="V20" s="116">
        <v>1004.8</v>
      </c>
      <c r="W20" s="117">
        <v>25.6</v>
      </c>
      <c r="X20" s="442">
        <v>10.6</v>
      </c>
      <c r="Y20" s="115">
        <v>6.7000000000000002E-3</v>
      </c>
      <c r="Z20" s="126">
        <v>0.15</v>
      </c>
      <c r="AA20" s="126">
        <v>1.3</v>
      </c>
      <c r="AB20" s="127">
        <v>4.9000000000000002E-2</v>
      </c>
      <c r="AC20" s="126">
        <v>0.5</v>
      </c>
      <c r="AD20" s="126">
        <v>8.1000000000000003E-2</v>
      </c>
      <c r="AE20" s="126">
        <v>1.0999999999999999E-2</v>
      </c>
      <c r="AF20" s="117">
        <v>6.2E-2</v>
      </c>
      <c r="AG20" s="115">
        <v>120</v>
      </c>
      <c r="AH20" s="126">
        <v>36</v>
      </c>
      <c r="AI20" s="126" t="s">
        <v>445</v>
      </c>
      <c r="AJ20" s="126">
        <v>60</v>
      </c>
      <c r="AK20" s="126" t="s">
        <v>289</v>
      </c>
      <c r="AL20" s="126" t="s">
        <v>290</v>
      </c>
      <c r="AM20" s="126" t="s">
        <v>291</v>
      </c>
      <c r="AN20" s="126">
        <v>0.46</v>
      </c>
      <c r="AO20" s="126" t="s">
        <v>267</v>
      </c>
      <c r="AP20" s="126">
        <v>0.9</v>
      </c>
      <c r="AQ20" s="126">
        <v>18</v>
      </c>
      <c r="AR20" s="126" t="s">
        <v>300</v>
      </c>
      <c r="AS20" s="126" t="s">
        <v>311</v>
      </c>
      <c r="AT20" s="126">
        <v>1.7</v>
      </c>
      <c r="AU20" s="126" t="s">
        <v>313</v>
      </c>
      <c r="AV20" s="126">
        <v>1.1000000000000001</v>
      </c>
      <c r="AW20" s="126" t="s">
        <v>301</v>
      </c>
      <c r="AX20" s="126">
        <v>0.16</v>
      </c>
      <c r="AY20" s="126" t="s">
        <v>292</v>
      </c>
      <c r="AZ20" s="126">
        <v>0.39</v>
      </c>
      <c r="BA20" s="126" t="s">
        <v>293</v>
      </c>
      <c r="BB20" s="126">
        <v>0.7</v>
      </c>
      <c r="BC20" s="126" t="s">
        <v>268</v>
      </c>
      <c r="BD20" s="126" t="s">
        <v>294</v>
      </c>
      <c r="BE20" s="126" t="s">
        <v>295</v>
      </c>
      <c r="BF20" s="116">
        <v>0.12</v>
      </c>
      <c r="BG20" s="116" t="s">
        <v>272</v>
      </c>
      <c r="BH20" s="116" t="s">
        <v>296</v>
      </c>
      <c r="BI20" s="116" t="s">
        <v>297</v>
      </c>
      <c r="BJ20" s="126">
        <v>4.2</v>
      </c>
      <c r="BK20" s="79" t="s">
        <v>298</v>
      </c>
      <c r="BL20" s="142">
        <v>0.16</v>
      </c>
      <c r="BM20" s="115" t="s">
        <v>299</v>
      </c>
      <c r="BN20" s="127">
        <v>0.4</v>
      </c>
      <c r="BO20" s="127">
        <v>0.82</v>
      </c>
      <c r="BP20" s="127">
        <v>0.55000000000000004</v>
      </c>
      <c r="BQ20" s="127">
        <v>1.4</v>
      </c>
      <c r="BR20" s="126">
        <v>1</v>
      </c>
      <c r="BS20" s="116">
        <v>1</v>
      </c>
      <c r="BT20" s="116">
        <v>8.7999999999999995E-2</v>
      </c>
      <c r="BU20" s="34">
        <v>3.2</v>
      </c>
      <c r="BV20" s="34">
        <v>0.69</v>
      </c>
      <c r="BW20" s="33">
        <v>2.6</v>
      </c>
      <c r="BX20" s="70"/>
    </row>
    <row r="21" spans="2:76" ht="20.100000000000001" customHeight="1" x14ac:dyDescent="0.15">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8" t="s">
        <v>0</v>
      </c>
      <c r="C23" s="369"/>
      <c r="D23" s="356"/>
      <c r="E23" s="357"/>
      <c r="F23" s="357"/>
      <c r="G23" s="357"/>
      <c r="H23" s="357"/>
      <c r="I23" s="357"/>
      <c r="J23" s="357"/>
      <c r="K23" s="357"/>
      <c r="L23" s="357"/>
      <c r="M23" s="357"/>
      <c r="N23" s="357"/>
      <c r="O23" s="357"/>
      <c r="P23" s="358"/>
      <c r="Q23" s="356"/>
      <c r="R23" s="357"/>
      <c r="S23" s="357"/>
      <c r="T23" s="357"/>
      <c r="U23" s="357"/>
      <c r="V23" s="357"/>
      <c r="W23" s="358"/>
      <c r="X23" s="38"/>
      <c r="Y23" s="119">
        <v>4.0000000000000001E-3</v>
      </c>
      <c r="Z23" s="118">
        <v>1.7999999999999999E-2</v>
      </c>
      <c r="AA23" s="118">
        <v>6.0000000000000001E-3</v>
      </c>
      <c r="AB23" s="119">
        <v>1.0999999999999999E-2</v>
      </c>
      <c r="AC23" s="118">
        <v>5.3E-3</v>
      </c>
      <c r="AD23" s="118">
        <v>6.7999999999999996E-3</v>
      </c>
      <c r="AE23" s="118">
        <v>2.8E-3</v>
      </c>
      <c r="AF23" s="96">
        <v>2.9000000000000001E-2</v>
      </c>
      <c r="AG23" s="119">
        <v>37</v>
      </c>
      <c r="AH23" s="118">
        <v>17</v>
      </c>
      <c r="AI23" s="118" t="s">
        <v>445</v>
      </c>
      <c r="AJ23" s="118">
        <v>19</v>
      </c>
      <c r="AK23" s="118">
        <v>51</v>
      </c>
      <c r="AL23" s="118">
        <v>0.08</v>
      </c>
      <c r="AM23" s="118">
        <v>9.5</v>
      </c>
      <c r="AN23" s="118">
        <v>7.8E-2</v>
      </c>
      <c r="AO23" s="118">
        <v>1.5</v>
      </c>
      <c r="AP23" s="118">
        <v>0.32</v>
      </c>
      <c r="AQ23" s="118">
        <v>15</v>
      </c>
      <c r="AR23" s="118">
        <v>6.9000000000000006E-2</v>
      </c>
      <c r="AS23" s="118">
        <v>1</v>
      </c>
      <c r="AT23" s="118">
        <v>0.92</v>
      </c>
      <c r="AU23" s="118">
        <v>8.6</v>
      </c>
      <c r="AV23" s="118">
        <v>0.14000000000000001</v>
      </c>
      <c r="AW23" s="118">
        <v>0.46</v>
      </c>
      <c r="AX23" s="118">
        <v>8.4000000000000005E-2</v>
      </c>
      <c r="AY23" s="118">
        <v>0.68</v>
      </c>
      <c r="AZ23" s="118">
        <v>5.5E-2</v>
      </c>
      <c r="BA23" s="118">
        <v>0.1</v>
      </c>
      <c r="BB23" s="118">
        <v>0.33</v>
      </c>
      <c r="BC23" s="118">
        <v>0.11</v>
      </c>
      <c r="BD23" s="118">
        <v>0.21</v>
      </c>
      <c r="BE23" s="118">
        <v>5.2999999999999999E-2</v>
      </c>
      <c r="BF23" s="95">
        <v>0.11</v>
      </c>
      <c r="BG23" s="129">
        <v>0.12</v>
      </c>
      <c r="BH23" s="129">
        <v>0.33</v>
      </c>
      <c r="BI23" s="129">
        <v>0.13</v>
      </c>
      <c r="BJ23" s="129">
        <v>0.21</v>
      </c>
      <c r="BK23" s="129">
        <v>0.22</v>
      </c>
      <c r="BL23" s="130">
        <v>0.13</v>
      </c>
      <c r="BM23" s="93">
        <v>4.8000000000000001E-2</v>
      </c>
      <c r="BN23" s="119">
        <v>4.2999999999999997E-2</v>
      </c>
      <c r="BO23" s="119">
        <v>5.0999999999999997E-2</v>
      </c>
      <c r="BP23" s="119">
        <v>3.6999999999999998E-2</v>
      </c>
      <c r="BQ23" s="119">
        <v>7.2999999999999995E-2</v>
      </c>
      <c r="BR23" s="118">
        <v>2.7E-2</v>
      </c>
      <c r="BS23" s="95">
        <v>3.9E-2</v>
      </c>
      <c r="BT23" s="95">
        <v>3.5000000000000003E-2</v>
      </c>
      <c r="BU23" s="136"/>
      <c r="BV23" s="136"/>
      <c r="BW23" s="23">
        <v>0.27</v>
      </c>
      <c r="BX23" s="71"/>
    </row>
    <row r="24" spans="2:76" ht="20.100000000000001" customHeight="1" x14ac:dyDescent="0.15">
      <c r="B24" s="370" t="s">
        <v>1</v>
      </c>
      <c r="C24" s="371"/>
      <c r="D24" s="359"/>
      <c r="E24" s="360"/>
      <c r="F24" s="360"/>
      <c r="G24" s="360"/>
      <c r="H24" s="360"/>
      <c r="I24" s="360"/>
      <c r="J24" s="360"/>
      <c r="K24" s="360"/>
      <c r="L24" s="360"/>
      <c r="M24" s="360"/>
      <c r="N24" s="360"/>
      <c r="O24" s="360"/>
      <c r="P24" s="361"/>
      <c r="Q24" s="359"/>
      <c r="R24" s="360"/>
      <c r="S24" s="360"/>
      <c r="T24" s="360"/>
      <c r="U24" s="360"/>
      <c r="V24" s="360"/>
      <c r="W24" s="361"/>
      <c r="X24" s="39"/>
      <c r="Y24" s="127">
        <v>1.2999999999999999E-2</v>
      </c>
      <c r="Z24" s="126">
        <v>5.8999999999999997E-2</v>
      </c>
      <c r="AA24" s="126">
        <v>0.02</v>
      </c>
      <c r="AB24" s="127">
        <v>3.6999999999999998E-2</v>
      </c>
      <c r="AC24" s="126">
        <v>1.7999999999999999E-2</v>
      </c>
      <c r="AD24" s="126">
        <v>2.3E-2</v>
      </c>
      <c r="AE24" s="126">
        <v>9.1999999999999998E-3</v>
      </c>
      <c r="AF24" s="117">
        <v>9.5000000000000001E-2</v>
      </c>
      <c r="AG24" s="127">
        <v>120</v>
      </c>
      <c r="AH24" s="126">
        <v>56</v>
      </c>
      <c r="AI24" s="126" t="s">
        <v>445</v>
      </c>
      <c r="AJ24" s="126">
        <v>65</v>
      </c>
      <c r="AK24" s="126">
        <v>170</v>
      </c>
      <c r="AL24" s="126">
        <v>0.27</v>
      </c>
      <c r="AM24" s="126">
        <v>32</v>
      </c>
      <c r="AN24" s="126">
        <v>0.26</v>
      </c>
      <c r="AO24" s="126">
        <v>5.0999999999999996</v>
      </c>
      <c r="AP24" s="126">
        <v>1.1000000000000001</v>
      </c>
      <c r="AQ24" s="126">
        <v>50</v>
      </c>
      <c r="AR24" s="126">
        <v>0.23</v>
      </c>
      <c r="AS24" s="126">
        <v>3.4</v>
      </c>
      <c r="AT24" s="126">
        <v>3.1</v>
      </c>
      <c r="AU24" s="126">
        <v>29</v>
      </c>
      <c r="AV24" s="126">
        <v>0.48</v>
      </c>
      <c r="AW24" s="126">
        <v>1.5</v>
      </c>
      <c r="AX24" s="126">
        <v>0.28000000000000003</v>
      </c>
      <c r="AY24" s="126">
        <v>2.2999999999999998</v>
      </c>
      <c r="AZ24" s="126">
        <v>0.18</v>
      </c>
      <c r="BA24" s="126">
        <v>0.33</v>
      </c>
      <c r="BB24" s="126">
        <v>1.1000000000000001</v>
      </c>
      <c r="BC24" s="126">
        <v>0.35</v>
      </c>
      <c r="BD24" s="126">
        <v>0.72</v>
      </c>
      <c r="BE24" s="126">
        <v>0.18</v>
      </c>
      <c r="BF24" s="116">
        <v>0.38</v>
      </c>
      <c r="BG24" s="116">
        <v>0.4</v>
      </c>
      <c r="BH24" s="116">
        <v>1.1000000000000001</v>
      </c>
      <c r="BI24" s="116">
        <v>0.43</v>
      </c>
      <c r="BJ24" s="116">
        <v>0.71</v>
      </c>
      <c r="BK24" s="116">
        <v>0.73</v>
      </c>
      <c r="BL24" s="126">
        <v>0.44</v>
      </c>
      <c r="BM24" s="115">
        <v>0.16</v>
      </c>
      <c r="BN24" s="127">
        <v>0.14000000000000001</v>
      </c>
      <c r="BO24" s="127">
        <v>0.17</v>
      </c>
      <c r="BP24" s="127">
        <v>0.12</v>
      </c>
      <c r="BQ24" s="127">
        <v>0.24</v>
      </c>
      <c r="BR24" s="126">
        <v>0.09</v>
      </c>
      <c r="BS24" s="116">
        <v>0.13</v>
      </c>
      <c r="BT24" s="116">
        <v>0.12</v>
      </c>
      <c r="BU24" s="34"/>
      <c r="BV24" s="34"/>
      <c r="BW24" s="33">
        <v>0.91</v>
      </c>
      <c r="BX24" s="70"/>
    </row>
    <row r="25" spans="2:76" ht="20.100000000000001" customHeight="1" x14ac:dyDescent="0.15">
      <c r="B25" s="372" t="s">
        <v>29</v>
      </c>
      <c r="C25" s="366"/>
      <c r="D25" s="367"/>
      <c r="E25" s="373"/>
      <c r="F25" s="373"/>
      <c r="G25" s="373"/>
      <c r="H25" s="373"/>
      <c r="I25" s="373"/>
      <c r="J25" s="373"/>
      <c r="K25" s="373"/>
      <c r="L25" s="373"/>
      <c r="M25" s="373"/>
      <c r="N25" s="373"/>
      <c r="O25" s="373"/>
      <c r="P25" s="365"/>
      <c r="Q25" s="353"/>
      <c r="R25" s="350"/>
      <c r="S25" s="350"/>
      <c r="T25" s="350"/>
      <c r="U25" s="350"/>
      <c r="V25" s="350"/>
      <c r="W25" s="365"/>
      <c r="X25" s="365"/>
      <c r="Y25" s="350"/>
      <c r="Z25" s="350"/>
      <c r="AA25" s="362"/>
      <c r="AB25" s="350"/>
      <c r="AC25" s="350"/>
      <c r="AD25" s="350"/>
      <c r="AE25" s="350"/>
      <c r="AF25" s="350"/>
      <c r="AG25" s="353"/>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14"/>
      <c r="BK25" s="14"/>
      <c r="BL25" s="350"/>
      <c r="BM25" s="353"/>
      <c r="BN25" s="350"/>
      <c r="BO25" s="350"/>
      <c r="BP25" s="350"/>
      <c r="BQ25" s="350"/>
      <c r="BR25" s="350"/>
      <c r="BS25" s="350"/>
      <c r="BT25" s="350"/>
      <c r="BU25" s="350"/>
      <c r="BV25" s="350"/>
      <c r="BW25" s="362"/>
      <c r="BX25" s="379"/>
    </row>
    <row r="26" spans="2:76" ht="20.100000000000001" customHeight="1" x14ac:dyDescent="0.15">
      <c r="B26" s="372"/>
      <c r="C26" s="366"/>
      <c r="D26" s="372"/>
      <c r="E26" s="374"/>
      <c r="F26" s="374"/>
      <c r="G26" s="374"/>
      <c r="H26" s="374"/>
      <c r="I26" s="374"/>
      <c r="J26" s="374"/>
      <c r="K26" s="374"/>
      <c r="L26" s="374"/>
      <c r="M26" s="374"/>
      <c r="N26" s="374"/>
      <c r="O26" s="374"/>
      <c r="P26" s="366"/>
      <c r="Q26" s="354"/>
      <c r="R26" s="351"/>
      <c r="S26" s="351"/>
      <c r="T26" s="351"/>
      <c r="U26" s="351"/>
      <c r="V26" s="351"/>
      <c r="W26" s="366"/>
      <c r="X26" s="366"/>
      <c r="Y26" s="351"/>
      <c r="Z26" s="351"/>
      <c r="AA26" s="363"/>
      <c r="AB26" s="351"/>
      <c r="AC26" s="351"/>
      <c r="AD26" s="351"/>
      <c r="AE26" s="351"/>
      <c r="AF26" s="351"/>
      <c r="AG26" s="354"/>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351"/>
      <c r="BJ26" s="135"/>
      <c r="BK26" s="135"/>
      <c r="BL26" s="351"/>
      <c r="BM26" s="354"/>
      <c r="BN26" s="351"/>
      <c r="BO26" s="351"/>
      <c r="BP26" s="351"/>
      <c r="BQ26" s="351"/>
      <c r="BR26" s="351"/>
      <c r="BS26" s="351"/>
      <c r="BT26" s="351"/>
      <c r="BU26" s="351"/>
      <c r="BV26" s="351"/>
      <c r="BW26" s="363"/>
      <c r="BX26" s="380"/>
    </row>
    <row r="27" spans="2:76" ht="20.100000000000001" customHeight="1" x14ac:dyDescent="0.15">
      <c r="B27" s="347"/>
      <c r="C27" s="349"/>
      <c r="D27" s="347"/>
      <c r="E27" s="348"/>
      <c r="F27" s="348"/>
      <c r="G27" s="348"/>
      <c r="H27" s="348"/>
      <c r="I27" s="348"/>
      <c r="J27" s="348"/>
      <c r="K27" s="348"/>
      <c r="L27" s="348"/>
      <c r="M27" s="348"/>
      <c r="N27" s="348"/>
      <c r="O27" s="348"/>
      <c r="P27" s="349"/>
      <c r="Q27" s="355"/>
      <c r="R27" s="352"/>
      <c r="S27" s="352"/>
      <c r="T27" s="352"/>
      <c r="U27" s="352"/>
      <c r="V27" s="352"/>
      <c r="W27" s="349"/>
      <c r="X27" s="349"/>
      <c r="Y27" s="352"/>
      <c r="Z27" s="352"/>
      <c r="AA27" s="364"/>
      <c r="AB27" s="352"/>
      <c r="AC27" s="352"/>
      <c r="AD27" s="352"/>
      <c r="AE27" s="352"/>
      <c r="AF27" s="352"/>
      <c r="AG27" s="355"/>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352"/>
      <c r="BJ27" s="19"/>
      <c r="BK27" s="19"/>
      <c r="BL27" s="352"/>
      <c r="BM27" s="355"/>
      <c r="BN27" s="352"/>
      <c r="BO27" s="352"/>
      <c r="BP27" s="352"/>
      <c r="BQ27" s="352"/>
      <c r="BR27" s="352"/>
      <c r="BS27" s="352"/>
      <c r="BT27" s="352"/>
      <c r="BU27" s="352"/>
      <c r="BV27" s="352"/>
      <c r="BW27" s="364"/>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D2:I2"/>
    <mergeCell ref="BN25:BN27"/>
    <mergeCell ref="AI25:AI27"/>
    <mergeCell ref="AR25:AR27"/>
    <mergeCell ref="AS25:AS27"/>
    <mergeCell ref="BC25:BC27"/>
    <mergeCell ref="BB25:BB27"/>
    <mergeCell ref="AN25:AN27"/>
    <mergeCell ref="AM25:AM27"/>
    <mergeCell ref="AL25:AL27"/>
    <mergeCell ref="K6:L6"/>
    <mergeCell ref="Q4:W4"/>
    <mergeCell ref="Y4:AF4"/>
    <mergeCell ref="AG4:BL4"/>
    <mergeCell ref="BM4:BW4"/>
    <mergeCell ref="D4:P4"/>
    <mergeCell ref="AK25:AK27"/>
    <mergeCell ref="BH25:BH27"/>
    <mergeCell ref="AV25:AV27"/>
    <mergeCell ref="AU25:AU27"/>
    <mergeCell ref="AT25:AT27"/>
    <mergeCell ref="AW25:AW27"/>
    <mergeCell ref="AP25:AP27"/>
    <mergeCell ref="AX25:AX27"/>
    <mergeCell ref="BG25:BG27"/>
    <mergeCell ref="AQ25:AQ27"/>
    <mergeCell ref="AY25:AY27"/>
    <mergeCell ref="BO25:BO27"/>
    <mergeCell ref="BX25:BX27"/>
    <mergeCell ref="BA25:BA27"/>
    <mergeCell ref="AZ25:AZ27"/>
    <mergeCell ref="BL25:BL27"/>
    <mergeCell ref="BF25:BF27"/>
    <mergeCell ref="BV25:BV27"/>
    <mergeCell ref="BU25:BU27"/>
    <mergeCell ref="BT25:BT27"/>
    <mergeCell ref="BS25:BS27"/>
    <mergeCell ref="BR25:BR27"/>
    <mergeCell ref="BM25:BM27"/>
    <mergeCell ref="BP25:BP27"/>
    <mergeCell ref="BI25:BI27"/>
    <mergeCell ref="BE25:BE27"/>
    <mergeCell ref="BD25:BD27"/>
    <mergeCell ref="B5:C6"/>
    <mergeCell ref="B23:C23"/>
    <mergeCell ref="B24:C24"/>
    <mergeCell ref="B25:C27"/>
    <mergeCell ref="S25:S27"/>
    <mergeCell ref="R25:R27"/>
    <mergeCell ref="D25:P27"/>
    <mergeCell ref="D23:P24"/>
    <mergeCell ref="D6:E6"/>
    <mergeCell ref="D5:P5"/>
    <mergeCell ref="BW25:BW27"/>
    <mergeCell ref="W25:W27"/>
    <mergeCell ref="V25:V27"/>
    <mergeCell ref="U25:U27"/>
    <mergeCell ref="T25:T27"/>
    <mergeCell ref="X25:X27"/>
    <mergeCell ref="AA25:AA27"/>
    <mergeCell ref="Z25:Z27"/>
    <mergeCell ref="Y25:Y27"/>
    <mergeCell ref="AF25:AF27"/>
    <mergeCell ref="AE25:AE27"/>
    <mergeCell ref="AD25:AD27"/>
    <mergeCell ref="AC25:AC27"/>
    <mergeCell ref="AB25:AB27"/>
    <mergeCell ref="AO25:AO27"/>
    <mergeCell ref="BQ25:BQ27"/>
    <mergeCell ref="AJ25:AJ27"/>
    <mergeCell ref="AH25:AH27"/>
    <mergeCell ref="AG25:AG27"/>
    <mergeCell ref="Q23:W24"/>
    <mergeCell ref="Q5:Q6"/>
    <mergeCell ref="Q25:Q27"/>
  </mergeCells>
  <phoneticPr fontId="3"/>
  <dataValidations disablePrompts="1"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8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BX30"/>
  <sheetViews>
    <sheetView view="pageBreakPreview" topLeftCell="A4" zoomScale="70" zoomScaleNormal="70" zoomScaleSheetLayoutView="70" workbookViewId="0">
      <selection activeCell="Z13" sqref="Z13"/>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81" t="s">
        <v>465</v>
      </c>
      <c r="E2" s="382"/>
      <c r="F2" s="382"/>
      <c r="G2" s="382"/>
      <c r="H2" s="382"/>
      <c r="I2" s="383"/>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87" t="s">
        <v>255</v>
      </c>
      <c r="E4" s="388"/>
      <c r="F4" s="388"/>
      <c r="G4" s="388"/>
      <c r="H4" s="388"/>
      <c r="I4" s="388"/>
      <c r="J4" s="388"/>
      <c r="K4" s="388"/>
      <c r="L4" s="388"/>
      <c r="M4" s="388"/>
      <c r="N4" s="388"/>
      <c r="O4" s="388"/>
      <c r="P4" s="389"/>
      <c r="Q4" s="384" t="s">
        <v>240</v>
      </c>
      <c r="R4" s="385"/>
      <c r="S4" s="385"/>
      <c r="T4" s="385"/>
      <c r="U4" s="385"/>
      <c r="V4" s="385"/>
      <c r="W4" s="386"/>
      <c r="X4" s="80" t="s">
        <v>264</v>
      </c>
      <c r="Y4" s="384" t="s">
        <v>36</v>
      </c>
      <c r="Z4" s="385"/>
      <c r="AA4" s="385"/>
      <c r="AB4" s="385"/>
      <c r="AC4" s="385"/>
      <c r="AD4" s="385"/>
      <c r="AE4" s="385"/>
      <c r="AF4" s="386"/>
      <c r="AG4" s="384" t="s">
        <v>37</v>
      </c>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6"/>
      <c r="BM4" s="384" t="s">
        <v>38</v>
      </c>
      <c r="BN4" s="385"/>
      <c r="BO4" s="385"/>
      <c r="BP4" s="385"/>
      <c r="BQ4" s="385"/>
      <c r="BR4" s="385"/>
      <c r="BS4" s="385"/>
      <c r="BT4" s="385"/>
      <c r="BU4" s="385"/>
      <c r="BV4" s="385"/>
      <c r="BW4" s="386"/>
      <c r="BX4" s="12" t="s">
        <v>30</v>
      </c>
    </row>
    <row r="5" spans="2:76" ht="20.100000000000001" customHeight="1" x14ac:dyDescent="0.15">
      <c r="B5" s="367" t="s">
        <v>27</v>
      </c>
      <c r="C5" s="365"/>
      <c r="D5" s="377" t="s">
        <v>256</v>
      </c>
      <c r="E5" s="377"/>
      <c r="F5" s="377"/>
      <c r="G5" s="377"/>
      <c r="H5" s="377"/>
      <c r="I5" s="377"/>
      <c r="J5" s="377"/>
      <c r="K5" s="377"/>
      <c r="L5" s="377"/>
      <c r="M5" s="377"/>
      <c r="N5" s="377"/>
      <c r="O5" s="377"/>
      <c r="P5" s="378"/>
      <c r="Q5" s="353" t="s">
        <v>241</v>
      </c>
      <c r="R5" s="14" t="s">
        <v>253</v>
      </c>
      <c r="S5" s="14" t="s">
        <v>252</v>
      </c>
      <c r="T5" s="14" t="s">
        <v>251</v>
      </c>
      <c r="U5" s="14" t="s">
        <v>250</v>
      </c>
      <c r="V5" s="14" t="s">
        <v>248</v>
      </c>
      <c r="W5" s="62" t="s">
        <v>249</v>
      </c>
      <c r="X5" s="65" t="s">
        <v>32</v>
      </c>
      <c r="Y5" s="9" t="s">
        <v>558</v>
      </c>
      <c r="Z5" s="10" t="s">
        <v>559</v>
      </c>
      <c r="AA5" s="10" t="s">
        <v>560</v>
      </c>
      <c r="AB5" s="11" t="s">
        <v>561</v>
      </c>
      <c r="AC5" s="10" t="s">
        <v>562</v>
      </c>
      <c r="AD5" s="10" t="s">
        <v>563</v>
      </c>
      <c r="AE5" s="10" t="s">
        <v>564</v>
      </c>
      <c r="AF5" s="12" t="s">
        <v>565</v>
      </c>
      <c r="AG5" s="13" t="s">
        <v>2</v>
      </c>
      <c r="AH5" s="14" t="s">
        <v>3</v>
      </c>
      <c r="AI5" s="14" t="s">
        <v>145</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146</v>
      </c>
      <c r="BE5" s="14" t="s">
        <v>24</v>
      </c>
      <c r="BF5" s="15" t="s">
        <v>147</v>
      </c>
      <c r="BG5" s="15" t="s">
        <v>148</v>
      </c>
      <c r="BH5" s="15" t="s">
        <v>149</v>
      </c>
      <c r="BI5" s="15" t="s">
        <v>150</v>
      </c>
      <c r="BJ5" s="14" t="s">
        <v>25</v>
      </c>
      <c r="BK5" s="15" t="s">
        <v>286</v>
      </c>
      <c r="BL5" s="14" t="s">
        <v>287</v>
      </c>
      <c r="BM5" s="9" t="s">
        <v>62</v>
      </c>
      <c r="BN5" s="11" t="s">
        <v>63</v>
      </c>
      <c r="BO5" s="11" t="s">
        <v>64</v>
      </c>
      <c r="BP5" s="11" t="s">
        <v>65</v>
      </c>
      <c r="BQ5" s="11" t="s">
        <v>155</v>
      </c>
      <c r="BR5" s="10" t="s">
        <v>33</v>
      </c>
      <c r="BS5" s="8" t="s">
        <v>34</v>
      </c>
      <c r="BT5" s="8" t="s">
        <v>35</v>
      </c>
      <c r="BU5" s="8" t="s">
        <v>159</v>
      </c>
      <c r="BV5" s="8" t="s">
        <v>160</v>
      </c>
      <c r="BW5" s="12" t="s">
        <v>161</v>
      </c>
      <c r="BX5" s="16"/>
    </row>
    <row r="6" spans="2:76" ht="20.100000000000001" customHeight="1" x14ac:dyDescent="0.15">
      <c r="B6" s="347"/>
      <c r="C6" s="349"/>
      <c r="D6" s="375" t="s">
        <v>257</v>
      </c>
      <c r="E6" s="376"/>
      <c r="F6" s="84" t="s">
        <v>258</v>
      </c>
      <c r="G6" s="84" t="s">
        <v>259</v>
      </c>
      <c r="H6" s="84" t="s">
        <v>260</v>
      </c>
      <c r="I6" s="84" t="s">
        <v>254</v>
      </c>
      <c r="J6" s="84" t="s">
        <v>261</v>
      </c>
      <c r="K6" s="376" t="s">
        <v>257</v>
      </c>
      <c r="L6" s="376"/>
      <c r="M6" s="84" t="s">
        <v>258</v>
      </c>
      <c r="N6" s="84" t="s">
        <v>259</v>
      </c>
      <c r="O6" s="84" t="s">
        <v>260</v>
      </c>
      <c r="P6" s="84" t="s">
        <v>254</v>
      </c>
      <c r="Q6" s="355"/>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163</v>
      </c>
      <c r="AH6" s="19" t="s">
        <v>163</v>
      </c>
      <c r="AI6" s="19" t="s">
        <v>163</v>
      </c>
      <c r="AJ6" s="19" t="s">
        <v>163</v>
      </c>
      <c r="AK6" s="19" t="s">
        <v>163</v>
      </c>
      <c r="AL6" s="19" t="s">
        <v>163</v>
      </c>
      <c r="AM6" s="19" t="s">
        <v>163</v>
      </c>
      <c r="AN6" s="19" t="s">
        <v>163</v>
      </c>
      <c r="AO6" s="19" t="s">
        <v>163</v>
      </c>
      <c r="AP6" s="19" t="s">
        <v>163</v>
      </c>
      <c r="AQ6" s="19" t="s">
        <v>163</v>
      </c>
      <c r="AR6" s="19" t="s">
        <v>163</v>
      </c>
      <c r="AS6" s="19" t="s">
        <v>163</v>
      </c>
      <c r="AT6" s="19" t="s">
        <v>163</v>
      </c>
      <c r="AU6" s="19" t="s">
        <v>163</v>
      </c>
      <c r="AV6" s="19" t="s">
        <v>163</v>
      </c>
      <c r="AW6" s="19" t="s">
        <v>163</v>
      </c>
      <c r="AX6" s="19" t="s">
        <v>163</v>
      </c>
      <c r="AY6" s="19" t="s">
        <v>163</v>
      </c>
      <c r="AZ6" s="19" t="s">
        <v>163</v>
      </c>
      <c r="BA6" s="19" t="s">
        <v>163</v>
      </c>
      <c r="BB6" s="19" t="s">
        <v>163</v>
      </c>
      <c r="BC6" s="19" t="s">
        <v>163</v>
      </c>
      <c r="BD6" s="19" t="s">
        <v>163</v>
      </c>
      <c r="BE6" s="19" t="s">
        <v>163</v>
      </c>
      <c r="BF6" s="17" t="s">
        <v>163</v>
      </c>
      <c r="BG6" s="17" t="s">
        <v>163</v>
      </c>
      <c r="BH6" s="17" t="s">
        <v>163</v>
      </c>
      <c r="BI6" s="17" t="s">
        <v>163</v>
      </c>
      <c r="BJ6" s="19" t="s">
        <v>163</v>
      </c>
      <c r="BK6" s="17" t="s">
        <v>288</v>
      </c>
      <c r="BL6" s="19" t="s">
        <v>288</v>
      </c>
      <c r="BM6" s="59" t="s">
        <v>162</v>
      </c>
      <c r="BN6" s="19" t="s">
        <v>162</v>
      </c>
      <c r="BO6" s="19" t="s">
        <v>162</v>
      </c>
      <c r="BP6" s="19" t="s">
        <v>162</v>
      </c>
      <c r="BQ6" s="19" t="s">
        <v>162</v>
      </c>
      <c r="BR6" s="60" t="s">
        <v>162</v>
      </c>
      <c r="BS6" s="19" t="s">
        <v>162</v>
      </c>
      <c r="BT6" s="19" t="s">
        <v>162</v>
      </c>
      <c r="BU6" s="19" t="s">
        <v>162</v>
      </c>
      <c r="BV6" s="20" t="s">
        <v>162</v>
      </c>
      <c r="BW6" s="21" t="s">
        <v>162</v>
      </c>
      <c r="BX6" s="22"/>
    </row>
    <row r="7" spans="2:76" ht="20.100000000000001" customHeight="1" x14ac:dyDescent="0.15">
      <c r="B7" s="13" t="s">
        <v>28</v>
      </c>
      <c r="C7" s="23" t="s">
        <v>222</v>
      </c>
      <c r="D7" s="75" t="s">
        <v>262</v>
      </c>
      <c r="E7" s="64">
        <v>28</v>
      </c>
      <c r="F7" s="64">
        <v>7</v>
      </c>
      <c r="G7" s="64">
        <v>21</v>
      </c>
      <c r="H7" s="64">
        <v>10</v>
      </c>
      <c r="I7" s="64">
        <v>0</v>
      </c>
      <c r="J7" s="64" t="s">
        <v>266</v>
      </c>
      <c r="K7" s="64" t="s">
        <v>262</v>
      </c>
      <c r="L7" s="64">
        <v>28</v>
      </c>
      <c r="M7" s="64">
        <v>7</v>
      </c>
      <c r="N7" s="64">
        <v>22</v>
      </c>
      <c r="O7" s="64">
        <v>10</v>
      </c>
      <c r="P7" s="64">
        <v>0</v>
      </c>
      <c r="Q7" s="93" t="s">
        <v>508</v>
      </c>
      <c r="R7" s="94">
        <v>2</v>
      </c>
      <c r="S7" s="95">
        <v>21.2</v>
      </c>
      <c r="T7" s="95">
        <v>87</v>
      </c>
      <c r="U7" s="95">
        <v>1</v>
      </c>
      <c r="V7" s="95">
        <v>997.7</v>
      </c>
      <c r="W7" s="96">
        <v>5.3</v>
      </c>
      <c r="X7" s="438">
        <v>6.5</v>
      </c>
      <c r="Y7" s="93" t="s">
        <v>316</v>
      </c>
      <c r="Z7" s="118" t="s">
        <v>269</v>
      </c>
      <c r="AA7" s="118">
        <v>1.4</v>
      </c>
      <c r="AB7" s="119">
        <v>4.1000000000000002E-2</v>
      </c>
      <c r="AC7" s="118">
        <v>0.57999999999999996</v>
      </c>
      <c r="AD7" s="118">
        <v>2.5000000000000001E-2</v>
      </c>
      <c r="AE7" s="118" t="s">
        <v>317</v>
      </c>
      <c r="AF7" s="96" t="s">
        <v>318</v>
      </c>
      <c r="AG7" s="93">
        <v>35</v>
      </c>
      <c r="AH7" s="118" t="s">
        <v>319</v>
      </c>
      <c r="AI7" s="118" t="s">
        <v>445</v>
      </c>
      <c r="AJ7" s="118" t="s">
        <v>320</v>
      </c>
      <c r="AK7" s="118" t="s">
        <v>321</v>
      </c>
      <c r="AL7" s="118" t="s">
        <v>293</v>
      </c>
      <c r="AM7" s="118" t="s">
        <v>322</v>
      </c>
      <c r="AN7" s="118">
        <v>0.71</v>
      </c>
      <c r="AO7" s="118">
        <v>0.5</v>
      </c>
      <c r="AP7" s="118">
        <v>0.22</v>
      </c>
      <c r="AQ7" s="118">
        <v>19</v>
      </c>
      <c r="AR7" s="118" t="s">
        <v>268</v>
      </c>
      <c r="AS7" s="118">
        <v>0.8</v>
      </c>
      <c r="AT7" s="118" t="s">
        <v>323</v>
      </c>
      <c r="AU7" s="118" t="s">
        <v>324</v>
      </c>
      <c r="AV7" s="118">
        <v>0.41</v>
      </c>
      <c r="AW7" s="118" t="s">
        <v>325</v>
      </c>
      <c r="AX7" s="118" t="s">
        <v>326</v>
      </c>
      <c r="AY7" s="118" t="s">
        <v>327</v>
      </c>
      <c r="AZ7" s="118">
        <v>0.14000000000000001</v>
      </c>
      <c r="BA7" s="118" t="s">
        <v>328</v>
      </c>
      <c r="BB7" s="118">
        <v>1.4</v>
      </c>
      <c r="BC7" s="118" t="s">
        <v>300</v>
      </c>
      <c r="BD7" s="118" t="s">
        <v>294</v>
      </c>
      <c r="BE7" s="118" t="s">
        <v>272</v>
      </c>
      <c r="BF7" s="95" t="s">
        <v>271</v>
      </c>
      <c r="BG7" s="95" t="s">
        <v>272</v>
      </c>
      <c r="BH7" s="95" t="s">
        <v>329</v>
      </c>
      <c r="BI7" s="95" t="s">
        <v>330</v>
      </c>
      <c r="BJ7" s="118">
        <v>1</v>
      </c>
      <c r="BK7" s="95" t="s">
        <v>331</v>
      </c>
      <c r="BL7" s="118" t="s">
        <v>272</v>
      </c>
      <c r="BM7" s="93" t="s">
        <v>305</v>
      </c>
      <c r="BN7" s="120">
        <v>6.5000000000000002E-2</v>
      </c>
      <c r="BO7" s="119">
        <v>0.26</v>
      </c>
      <c r="BP7" s="119" t="s">
        <v>272</v>
      </c>
      <c r="BQ7" s="119">
        <v>0.59</v>
      </c>
      <c r="BR7" s="118">
        <v>0.18</v>
      </c>
      <c r="BS7" s="95">
        <v>0.53</v>
      </c>
      <c r="BT7" s="95">
        <v>0.16</v>
      </c>
      <c r="BU7" s="136">
        <v>0.92</v>
      </c>
      <c r="BV7" s="95">
        <v>0.28000000000000003</v>
      </c>
      <c r="BW7" s="96" t="s">
        <v>309</v>
      </c>
      <c r="BX7" s="66"/>
    </row>
    <row r="8" spans="2:76" ht="20.100000000000001" customHeight="1" x14ac:dyDescent="0.15">
      <c r="B8" s="24" t="s">
        <v>28</v>
      </c>
      <c r="C8" s="25" t="s">
        <v>180</v>
      </c>
      <c r="D8" s="75" t="s">
        <v>262</v>
      </c>
      <c r="E8" s="64">
        <v>28</v>
      </c>
      <c r="F8" s="64">
        <v>7</v>
      </c>
      <c r="G8" s="64">
        <v>22</v>
      </c>
      <c r="H8" s="64">
        <v>10</v>
      </c>
      <c r="I8" s="64">
        <v>0</v>
      </c>
      <c r="J8" s="64" t="s">
        <v>266</v>
      </c>
      <c r="K8" s="64" t="s">
        <v>262</v>
      </c>
      <c r="L8" s="64">
        <v>28</v>
      </c>
      <c r="M8" s="64">
        <v>7</v>
      </c>
      <c r="N8" s="64">
        <v>23</v>
      </c>
      <c r="O8" s="64">
        <v>10</v>
      </c>
      <c r="P8" s="64">
        <v>0</v>
      </c>
      <c r="Q8" s="97" t="s">
        <v>500</v>
      </c>
      <c r="R8" s="91">
        <v>1.6</v>
      </c>
      <c r="S8" s="91">
        <v>20.2</v>
      </c>
      <c r="T8" s="91">
        <v>83</v>
      </c>
      <c r="U8" s="91">
        <v>0.5</v>
      </c>
      <c r="V8" s="91">
        <v>998.6</v>
      </c>
      <c r="W8" s="98">
        <v>7.1</v>
      </c>
      <c r="X8" s="439">
        <v>7.8</v>
      </c>
      <c r="Y8" s="97" t="s">
        <v>316</v>
      </c>
      <c r="Z8" s="121" t="s">
        <v>269</v>
      </c>
      <c r="AA8" s="121">
        <v>2.4</v>
      </c>
      <c r="AB8" s="122">
        <v>6.4000000000000001E-2</v>
      </c>
      <c r="AC8" s="121">
        <v>0.95</v>
      </c>
      <c r="AD8" s="121">
        <v>0.05</v>
      </c>
      <c r="AE8" s="121">
        <v>8.0999999999999996E-3</v>
      </c>
      <c r="AF8" s="98" t="s">
        <v>318</v>
      </c>
      <c r="AG8" s="97">
        <v>42</v>
      </c>
      <c r="AH8" s="121" t="s">
        <v>319</v>
      </c>
      <c r="AI8" s="121" t="s">
        <v>445</v>
      </c>
      <c r="AJ8" s="121">
        <v>27</v>
      </c>
      <c r="AK8" s="121" t="s">
        <v>321</v>
      </c>
      <c r="AL8" s="121" t="s">
        <v>293</v>
      </c>
      <c r="AM8" s="121" t="s">
        <v>322</v>
      </c>
      <c r="AN8" s="121">
        <v>0.79</v>
      </c>
      <c r="AO8" s="121">
        <v>0.43</v>
      </c>
      <c r="AP8" s="121" t="s">
        <v>297</v>
      </c>
      <c r="AQ8" s="121" t="s">
        <v>332</v>
      </c>
      <c r="AR8" s="121" t="s">
        <v>268</v>
      </c>
      <c r="AS8" s="121">
        <v>0.43</v>
      </c>
      <c r="AT8" s="121" t="s">
        <v>323</v>
      </c>
      <c r="AU8" s="121" t="s">
        <v>324</v>
      </c>
      <c r="AV8" s="121">
        <v>0.55000000000000004</v>
      </c>
      <c r="AW8" s="121" t="s">
        <v>325</v>
      </c>
      <c r="AX8" s="121" t="s">
        <v>326</v>
      </c>
      <c r="AY8" s="121" t="s">
        <v>327</v>
      </c>
      <c r="AZ8" s="121">
        <v>0.15</v>
      </c>
      <c r="BA8" s="121" t="s">
        <v>328</v>
      </c>
      <c r="BB8" s="121">
        <v>0.43</v>
      </c>
      <c r="BC8" s="121" t="s">
        <v>300</v>
      </c>
      <c r="BD8" s="121" t="s">
        <v>294</v>
      </c>
      <c r="BE8" s="121" t="s">
        <v>272</v>
      </c>
      <c r="BF8" s="91" t="s">
        <v>271</v>
      </c>
      <c r="BG8" s="91" t="s">
        <v>272</v>
      </c>
      <c r="BH8" s="91" t="s">
        <v>329</v>
      </c>
      <c r="BI8" s="91" t="s">
        <v>330</v>
      </c>
      <c r="BJ8" s="121">
        <v>1.5</v>
      </c>
      <c r="BK8" s="91" t="s">
        <v>331</v>
      </c>
      <c r="BL8" s="121" t="s">
        <v>272</v>
      </c>
      <c r="BM8" s="97" t="s">
        <v>305</v>
      </c>
      <c r="BN8" s="122">
        <v>0.14000000000000001</v>
      </c>
      <c r="BO8" s="122">
        <v>0.31</v>
      </c>
      <c r="BP8" s="122" t="s">
        <v>272</v>
      </c>
      <c r="BQ8" s="122">
        <v>0.64</v>
      </c>
      <c r="BR8" s="121">
        <v>0.18</v>
      </c>
      <c r="BS8" s="91">
        <v>0.64</v>
      </c>
      <c r="BT8" s="91">
        <v>0.17</v>
      </c>
      <c r="BU8" s="26">
        <v>1.1000000000000001</v>
      </c>
      <c r="BV8" s="91">
        <v>0.35</v>
      </c>
      <c r="BW8" s="98">
        <v>0.36</v>
      </c>
      <c r="BX8" s="67"/>
    </row>
    <row r="9" spans="2:76" ht="20.100000000000001" customHeight="1" x14ac:dyDescent="0.15">
      <c r="B9" s="24" t="s">
        <v>28</v>
      </c>
      <c r="C9" s="31" t="s">
        <v>181</v>
      </c>
      <c r="D9" s="86" t="s">
        <v>262</v>
      </c>
      <c r="E9" s="32">
        <v>28</v>
      </c>
      <c r="F9" s="32">
        <v>7</v>
      </c>
      <c r="G9" s="64">
        <v>23</v>
      </c>
      <c r="H9" s="32">
        <v>10</v>
      </c>
      <c r="I9" s="32">
        <v>0</v>
      </c>
      <c r="J9" s="32" t="s">
        <v>266</v>
      </c>
      <c r="K9" s="32" t="s">
        <v>262</v>
      </c>
      <c r="L9" s="32">
        <v>28</v>
      </c>
      <c r="M9" s="32">
        <v>7</v>
      </c>
      <c r="N9" s="32">
        <v>24</v>
      </c>
      <c r="O9" s="32">
        <v>10</v>
      </c>
      <c r="P9" s="31">
        <v>0</v>
      </c>
      <c r="Q9" s="97" t="s">
        <v>500</v>
      </c>
      <c r="R9" s="91">
        <v>1.5</v>
      </c>
      <c r="S9" s="91">
        <v>21.4</v>
      </c>
      <c r="T9" s="91">
        <v>68</v>
      </c>
      <c r="U9" s="91" t="s">
        <v>557</v>
      </c>
      <c r="V9" s="91">
        <v>999.3</v>
      </c>
      <c r="W9" s="98">
        <v>17.100000000000001</v>
      </c>
      <c r="X9" s="443">
        <v>15.9</v>
      </c>
      <c r="Y9" s="97" t="s">
        <v>316</v>
      </c>
      <c r="Z9" s="121" t="s">
        <v>269</v>
      </c>
      <c r="AA9" s="121">
        <v>5.5</v>
      </c>
      <c r="AB9" s="122">
        <v>4.9000000000000002E-2</v>
      </c>
      <c r="AC9" s="121">
        <v>0.53</v>
      </c>
      <c r="AD9" s="121">
        <v>3.6</v>
      </c>
      <c r="AE9" s="121">
        <v>1.7999999999999999E-2</v>
      </c>
      <c r="AF9" s="98" t="s">
        <v>318</v>
      </c>
      <c r="AG9" s="97">
        <v>91</v>
      </c>
      <c r="AH9" s="121">
        <v>29</v>
      </c>
      <c r="AI9" s="121" t="s">
        <v>445</v>
      </c>
      <c r="AJ9" s="121">
        <v>2600</v>
      </c>
      <c r="AK9" s="121" t="s">
        <v>321</v>
      </c>
      <c r="AL9" s="121" t="s">
        <v>293</v>
      </c>
      <c r="AM9" s="121" t="s">
        <v>322</v>
      </c>
      <c r="AN9" s="121">
        <v>0.38</v>
      </c>
      <c r="AO9" s="121">
        <v>0.36</v>
      </c>
      <c r="AP9" s="121">
        <v>0.74</v>
      </c>
      <c r="AQ9" s="121" t="s">
        <v>332</v>
      </c>
      <c r="AR9" s="121" t="s">
        <v>268</v>
      </c>
      <c r="AS9" s="121">
        <v>0.41</v>
      </c>
      <c r="AT9" s="121">
        <v>5.9</v>
      </c>
      <c r="AU9" s="121" t="s">
        <v>324</v>
      </c>
      <c r="AV9" s="121">
        <v>0.87</v>
      </c>
      <c r="AW9" s="121" t="s">
        <v>325</v>
      </c>
      <c r="AX9" s="121">
        <v>0.38</v>
      </c>
      <c r="AY9" s="121">
        <v>0.55000000000000004</v>
      </c>
      <c r="AZ9" s="121">
        <v>0.64</v>
      </c>
      <c r="BA9" s="121" t="s">
        <v>328</v>
      </c>
      <c r="BB9" s="121">
        <v>6.8</v>
      </c>
      <c r="BC9" s="121" t="s">
        <v>300</v>
      </c>
      <c r="BD9" s="121" t="s">
        <v>294</v>
      </c>
      <c r="BE9" s="121" t="s">
        <v>272</v>
      </c>
      <c r="BF9" s="91" t="s">
        <v>271</v>
      </c>
      <c r="BG9" s="91" t="s">
        <v>272</v>
      </c>
      <c r="BH9" s="91" t="s">
        <v>329</v>
      </c>
      <c r="BI9" s="91" t="s">
        <v>330</v>
      </c>
      <c r="BJ9" s="121">
        <v>9.9</v>
      </c>
      <c r="BK9" s="91" t="s">
        <v>331</v>
      </c>
      <c r="BL9" s="121">
        <v>0.15</v>
      </c>
      <c r="BM9" s="97" t="s">
        <v>305</v>
      </c>
      <c r="BN9" s="122">
        <v>0.24</v>
      </c>
      <c r="BO9" s="122">
        <v>0.74</v>
      </c>
      <c r="BP9" s="122">
        <v>0.39</v>
      </c>
      <c r="BQ9" s="122">
        <v>1.8</v>
      </c>
      <c r="BR9" s="121">
        <v>0.68</v>
      </c>
      <c r="BS9" s="91">
        <v>1.1000000000000001</v>
      </c>
      <c r="BT9" s="91">
        <v>7.3999999999999996E-2</v>
      </c>
      <c r="BU9" s="26">
        <v>3.2</v>
      </c>
      <c r="BV9" s="91">
        <v>5.3999999999999999E-2</v>
      </c>
      <c r="BW9" s="98">
        <v>0.91</v>
      </c>
      <c r="BX9" s="67"/>
    </row>
    <row r="10" spans="2:76" ht="20.100000000000001" customHeight="1" thickBot="1" x14ac:dyDescent="0.2">
      <c r="B10" s="27" t="s">
        <v>28</v>
      </c>
      <c r="C10" s="28" t="s">
        <v>164</v>
      </c>
      <c r="D10" s="89" t="s">
        <v>262</v>
      </c>
      <c r="E10" s="29">
        <v>28</v>
      </c>
      <c r="F10" s="29">
        <v>7</v>
      </c>
      <c r="G10" s="30">
        <v>24</v>
      </c>
      <c r="H10" s="29">
        <v>10</v>
      </c>
      <c r="I10" s="29">
        <v>0</v>
      </c>
      <c r="J10" s="29" t="s">
        <v>266</v>
      </c>
      <c r="K10" s="29" t="s">
        <v>262</v>
      </c>
      <c r="L10" s="29">
        <v>28</v>
      </c>
      <c r="M10" s="29">
        <v>7</v>
      </c>
      <c r="N10" s="29">
        <v>25</v>
      </c>
      <c r="O10" s="29">
        <v>10</v>
      </c>
      <c r="P10" s="29">
        <v>0</v>
      </c>
      <c r="Q10" s="112" t="s">
        <v>508</v>
      </c>
      <c r="R10" s="113">
        <v>1.4</v>
      </c>
      <c r="S10" s="123">
        <v>23.1</v>
      </c>
      <c r="T10" s="123">
        <v>70</v>
      </c>
      <c r="U10" s="123" t="s">
        <v>557</v>
      </c>
      <c r="V10" s="124">
        <v>999.2</v>
      </c>
      <c r="W10" s="128">
        <v>16.2</v>
      </c>
      <c r="X10" s="440">
        <v>7.2</v>
      </c>
      <c r="Y10" s="112" t="s">
        <v>316</v>
      </c>
      <c r="Z10" s="123" t="s">
        <v>269</v>
      </c>
      <c r="AA10" s="123">
        <v>1.5</v>
      </c>
      <c r="AB10" s="123">
        <v>5.3999999999999999E-2</v>
      </c>
      <c r="AC10" s="123">
        <v>0.56999999999999995</v>
      </c>
      <c r="AD10" s="123">
        <v>4.7E-2</v>
      </c>
      <c r="AE10" s="123" t="s">
        <v>317</v>
      </c>
      <c r="AF10" s="114" t="s">
        <v>318</v>
      </c>
      <c r="AG10" s="112">
        <v>89</v>
      </c>
      <c r="AH10" s="123">
        <v>22</v>
      </c>
      <c r="AI10" s="123" t="s">
        <v>445</v>
      </c>
      <c r="AJ10" s="123">
        <v>41</v>
      </c>
      <c r="AK10" s="123" t="s">
        <v>321</v>
      </c>
      <c r="AL10" s="123" t="s">
        <v>293</v>
      </c>
      <c r="AM10" s="123" t="s">
        <v>322</v>
      </c>
      <c r="AN10" s="123">
        <v>0.6</v>
      </c>
      <c r="AO10" s="123">
        <v>0.63</v>
      </c>
      <c r="AP10" s="123">
        <v>0.18</v>
      </c>
      <c r="AQ10" s="123" t="s">
        <v>332</v>
      </c>
      <c r="AR10" s="123" t="s">
        <v>268</v>
      </c>
      <c r="AS10" s="123" t="s">
        <v>333</v>
      </c>
      <c r="AT10" s="123">
        <v>3.6</v>
      </c>
      <c r="AU10" s="123" t="s">
        <v>324</v>
      </c>
      <c r="AV10" s="123">
        <v>2.4</v>
      </c>
      <c r="AW10" s="123" t="s">
        <v>325</v>
      </c>
      <c r="AX10" s="123" t="s">
        <v>326</v>
      </c>
      <c r="AY10" s="123">
        <v>0.37</v>
      </c>
      <c r="AZ10" s="123">
        <v>0.21</v>
      </c>
      <c r="BA10" s="123" t="s">
        <v>328</v>
      </c>
      <c r="BB10" s="123">
        <v>1.6</v>
      </c>
      <c r="BC10" s="123" t="s">
        <v>300</v>
      </c>
      <c r="BD10" s="123" t="s">
        <v>294</v>
      </c>
      <c r="BE10" s="123" t="s">
        <v>272</v>
      </c>
      <c r="BF10" s="113" t="s">
        <v>271</v>
      </c>
      <c r="BG10" s="113" t="s">
        <v>272</v>
      </c>
      <c r="BH10" s="113" t="s">
        <v>329</v>
      </c>
      <c r="BI10" s="113" t="s">
        <v>330</v>
      </c>
      <c r="BJ10" s="123">
        <v>3.7</v>
      </c>
      <c r="BK10" s="113" t="s">
        <v>331</v>
      </c>
      <c r="BL10" s="123">
        <v>0.17</v>
      </c>
      <c r="BM10" s="112" t="s">
        <v>305</v>
      </c>
      <c r="BN10" s="124">
        <v>0.14000000000000001</v>
      </c>
      <c r="BO10" s="124">
        <v>0.39</v>
      </c>
      <c r="BP10" s="124">
        <v>0.13</v>
      </c>
      <c r="BQ10" s="124">
        <v>0.76</v>
      </c>
      <c r="BR10" s="123">
        <v>0.26</v>
      </c>
      <c r="BS10" s="113">
        <v>0.7</v>
      </c>
      <c r="BT10" s="113">
        <v>0.13</v>
      </c>
      <c r="BU10" s="29">
        <v>1.4</v>
      </c>
      <c r="BV10" s="113">
        <v>0.33</v>
      </c>
      <c r="BW10" s="114" t="s">
        <v>309</v>
      </c>
      <c r="BX10" s="68"/>
    </row>
    <row r="11" spans="2:76" ht="20.100000000000001" customHeight="1" x14ac:dyDescent="0.15">
      <c r="B11" s="24" t="s">
        <v>169</v>
      </c>
      <c r="C11" s="56" t="s">
        <v>165</v>
      </c>
      <c r="D11" s="74" t="s">
        <v>262</v>
      </c>
      <c r="E11" s="85">
        <v>28</v>
      </c>
      <c r="F11" s="85">
        <v>7</v>
      </c>
      <c r="G11" s="85">
        <v>25</v>
      </c>
      <c r="H11" s="85">
        <v>10</v>
      </c>
      <c r="I11" s="85">
        <v>0</v>
      </c>
      <c r="J11" s="85" t="s">
        <v>266</v>
      </c>
      <c r="K11" s="85" t="s">
        <v>262</v>
      </c>
      <c r="L11" s="85">
        <v>28</v>
      </c>
      <c r="M11" s="85">
        <v>7</v>
      </c>
      <c r="N11" s="85">
        <v>26</v>
      </c>
      <c r="O11" s="85">
        <v>10</v>
      </c>
      <c r="P11" s="85">
        <v>0</v>
      </c>
      <c r="Q11" s="106" t="s">
        <v>520</v>
      </c>
      <c r="R11" s="107">
        <v>1.2</v>
      </c>
      <c r="S11" s="107">
        <v>23.9</v>
      </c>
      <c r="T11" s="107">
        <v>74</v>
      </c>
      <c r="U11" s="107" t="s">
        <v>557</v>
      </c>
      <c r="V11" s="107">
        <v>997.4</v>
      </c>
      <c r="W11" s="108">
        <v>10.8</v>
      </c>
      <c r="X11" s="441">
        <v>8.8000000000000007</v>
      </c>
      <c r="Y11" s="106" t="s">
        <v>316</v>
      </c>
      <c r="Z11" s="125" t="s">
        <v>269</v>
      </c>
      <c r="AA11" s="125">
        <v>0.97</v>
      </c>
      <c r="AB11" s="120">
        <v>0.04</v>
      </c>
      <c r="AC11" s="125">
        <v>0.39</v>
      </c>
      <c r="AD11" s="125">
        <v>4.4999999999999998E-2</v>
      </c>
      <c r="AE11" s="125">
        <v>6.7000000000000002E-3</v>
      </c>
      <c r="AF11" s="108" t="s">
        <v>318</v>
      </c>
      <c r="AG11" s="106">
        <v>71</v>
      </c>
      <c r="AH11" s="125">
        <v>33</v>
      </c>
      <c r="AI11" s="125" t="s">
        <v>445</v>
      </c>
      <c r="AJ11" s="125">
        <v>35</v>
      </c>
      <c r="AK11" s="125" t="s">
        <v>321</v>
      </c>
      <c r="AL11" s="125">
        <v>0.22</v>
      </c>
      <c r="AM11" s="125" t="s">
        <v>322</v>
      </c>
      <c r="AN11" s="125">
        <v>0.62</v>
      </c>
      <c r="AO11" s="125">
        <v>0.43</v>
      </c>
      <c r="AP11" s="125">
        <v>0.61</v>
      </c>
      <c r="AQ11" s="125">
        <v>19</v>
      </c>
      <c r="AR11" s="125" t="s">
        <v>268</v>
      </c>
      <c r="AS11" s="125" t="s">
        <v>333</v>
      </c>
      <c r="AT11" s="125">
        <v>1.5</v>
      </c>
      <c r="AU11" s="125" t="s">
        <v>324</v>
      </c>
      <c r="AV11" s="125">
        <v>0.43</v>
      </c>
      <c r="AW11" s="125">
        <v>0.5</v>
      </c>
      <c r="AX11" s="125">
        <v>8.8999999999999996E-2</v>
      </c>
      <c r="AY11" s="125">
        <v>0.63</v>
      </c>
      <c r="AZ11" s="125">
        <v>0.22</v>
      </c>
      <c r="BA11" s="125" t="s">
        <v>328</v>
      </c>
      <c r="BB11" s="125">
        <v>1.5</v>
      </c>
      <c r="BC11" s="125" t="s">
        <v>300</v>
      </c>
      <c r="BD11" s="125" t="s">
        <v>294</v>
      </c>
      <c r="BE11" s="125" t="s">
        <v>272</v>
      </c>
      <c r="BF11" s="107" t="s">
        <v>271</v>
      </c>
      <c r="BG11" s="107">
        <v>0.49</v>
      </c>
      <c r="BH11" s="107" t="s">
        <v>329</v>
      </c>
      <c r="BI11" s="107" t="s">
        <v>330</v>
      </c>
      <c r="BJ11" s="125">
        <v>1.7</v>
      </c>
      <c r="BK11" s="107" t="s">
        <v>331</v>
      </c>
      <c r="BL11" s="125" t="s">
        <v>272</v>
      </c>
      <c r="BM11" s="106" t="s">
        <v>305</v>
      </c>
      <c r="BN11" s="120">
        <v>0.21</v>
      </c>
      <c r="BO11" s="120">
        <v>0.48</v>
      </c>
      <c r="BP11" s="120">
        <v>0.27</v>
      </c>
      <c r="BQ11" s="120">
        <v>1</v>
      </c>
      <c r="BR11" s="125">
        <v>0.45</v>
      </c>
      <c r="BS11" s="107">
        <v>0.94</v>
      </c>
      <c r="BT11" s="107">
        <v>0.18</v>
      </c>
      <c r="BU11" s="32">
        <v>2</v>
      </c>
      <c r="BV11" s="107">
        <v>0.56999999999999995</v>
      </c>
      <c r="BW11" s="108">
        <v>0.59</v>
      </c>
      <c r="BX11" s="69"/>
    </row>
    <row r="12" spans="2:76" ht="20.100000000000001" customHeight="1" x14ac:dyDescent="0.15">
      <c r="B12" s="24" t="s">
        <v>169</v>
      </c>
      <c r="C12" s="31" t="s">
        <v>166</v>
      </c>
      <c r="D12" s="75" t="s">
        <v>262</v>
      </c>
      <c r="E12" s="64">
        <v>28</v>
      </c>
      <c r="F12" s="64">
        <v>7</v>
      </c>
      <c r="G12" s="64">
        <v>26</v>
      </c>
      <c r="H12" s="64">
        <v>10</v>
      </c>
      <c r="I12" s="64">
        <v>0</v>
      </c>
      <c r="J12" s="64" t="s">
        <v>266</v>
      </c>
      <c r="K12" s="64" t="s">
        <v>262</v>
      </c>
      <c r="L12" s="64">
        <v>28</v>
      </c>
      <c r="M12" s="64">
        <v>7</v>
      </c>
      <c r="N12" s="64">
        <v>27</v>
      </c>
      <c r="O12" s="64">
        <v>10</v>
      </c>
      <c r="P12" s="64">
        <v>0</v>
      </c>
      <c r="Q12" s="106" t="s">
        <v>500</v>
      </c>
      <c r="R12" s="107">
        <v>1.3</v>
      </c>
      <c r="S12" s="107">
        <v>22.1</v>
      </c>
      <c r="T12" s="107">
        <v>88</v>
      </c>
      <c r="U12" s="107">
        <v>3</v>
      </c>
      <c r="V12" s="107">
        <v>994.8</v>
      </c>
      <c r="W12" s="108">
        <v>5.9</v>
      </c>
      <c r="X12" s="441">
        <v>18</v>
      </c>
      <c r="Y12" s="106" t="s">
        <v>316</v>
      </c>
      <c r="Z12" s="125">
        <v>0.78</v>
      </c>
      <c r="AA12" s="125">
        <v>3.3</v>
      </c>
      <c r="AB12" s="120">
        <v>1.6E-2</v>
      </c>
      <c r="AC12" s="125">
        <v>1.6</v>
      </c>
      <c r="AD12" s="125">
        <v>9.8000000000000004E-2</v>
      </c>
      <c r="AE12" s="125" t="s">
        <v>317</v>
      </c>
      <c r="AF12" s="108" t="s">
        <v>318</v>
      </c>
      <c r="AG12" s="106" t="s">
        <v>334</v>
      </c>
      <c r="AH12" s="125">
        <v>20</v>
      </c>
      <c r="AI12" s="125" t="s">
        <v>445</v>
      </c>
      <c r="AJ12" s="125">
        <v>72</v>
      </c>
      <c r="AK12" s="125" t="s">
        <v>321</v>
      </c>
      <c r="AL12" s="125" t="s">
        <v>293</v>
      </c>
      <c r="AM12" s="125" t="s">
        <v>322</v>
      </c>
      <c r="AN12" s="125">
        <v>1.8</v>
      </c>
      <c r="AO12" s="125">
        <v>0.82</v>
      </c>
      <c r="AP12" s="125">
        <v>3.6</v>
      </c>
      <c r="AQ12" s="125">
        <v>43</v>
      </c>
      <c r="AR12" s="125" t="s">
        <v>268</v>
      </c>
      <c r="AS12" s="125">
        <v>0.46</v>
      </c>
      <c r="AT12" s="125">
        <v>2</v>
      </c>
      <c r="AU12" s="125">
        <v>24</v>
      </c>
      <c r="AV12" s="125">
        <v>0.89</v>
      </c>
      <c r="AW12" s="125" t="s">
        <v>325</v>
      </c>
      <c r="AX12" s="125">
        <v>0.2</v>
      </c>
      <c r="AY12" s="125">
        <v>0.38</v>
      </c>
      <c r="AZ12" s="125">
        <v>0.77</v>
      </c>
      <c r="BA12" s="125" t="s">
        <v>328</v>
      </c>
      <c r="BB12" s="125">
        <v>1.6</v>
      </c>
      <c r="BC12" s="125" t="s">
        <v>300</v>
      </c>
      <c r="BD12" s="125" t="s">
        <v>294</v>
      </c>
      <c r="BE12" s="125" t="s">
        <v>272</v>
      </c>
      <c r="BF12" s="107" t="s">
        <v>271</v>
      </c>
      <c r="BG12" s="107" t="s">
        <v>272</v>
      </c>
      <c r="BH12" s="107" t="s">
        <v>329</v>
      </c>
      <c r="BI12" s="107" t="s">
        <v>330</v>
      </c>
      <c r="BJ12" s="125">
        <v>4.3</v>
      </c>
      <c r="BK12" s="107" t="s">
        <v>331</v>
      </c>
      <c r="BL12" s="125">
        <v>0.14000000000000001</v>
      </c>
      <c r="BM12" s="106" t="s">
        <v>305</v>
      </c>
      <c r="BN12" s="120">
        <v>0.26</v>
      </c>
      <c r="BO12" s="120">
        <v>0.68</v>
      </c>
      <c r="BP12" s="120">
        <v>0.33</v>
      </c>
      <c r="BQ12" s="120">
        <v>1.7</v>
      </c>
      <c r="BR12" s="125">
        <v>0.66</v>
      </c>
      <c r="BS12" s="107">
        <v>1.7</v>
      </c>
      <c r="BT12" s="107">
        <v>0.17</v>
      </c>
      <c r="BU12" s="32">
        <v>3</v>
      </c>
      <c r="BV12" s="107">
        <v>0.83</v>
      </c>
      <c r="BW12" s="108">
        <v>1.7</v>
      </c>
      <c r="BX12" s="69"/>
    </row>
    <row r="13" spans="2:76" ht="20.100000000000001" customHeight="1" x14ac:dyDescent="0.15">
      <c r="B13" s="24" t="s">
        <v>169</v>
      </c>
      <c r="C13" s="55" t="s">
        <v>167</v>
      </c>
      <c r="D13" s="75" t="s">
        <v>262</v>
      </c>
      <c r="E13" s="64">
        <v>28</v>
      </c>
      <c r="F13" s="64">
        <v>7</v>
      </c>
      <c r="G13" s="64">
        <v>27</v>
      </c>
      <c r="H13" s="64">
        <v>10</v>
      </c>
      <c r="I13" s="64">
        <v>0</v>
      </c>
      <c r="J13" s="64" t="s">
        <v>266</v>
      </c>
      <c r="K13" s="64" t="s">
        <v>262</v>
      </c>
      <c r="L13" s="64">
        <v>28</v>
      </c>
      <c r="M13" s="64">
        <v>7</v>
      </c>
      <c r="N13" s="64">
        <v>28</v>
      </c>
      <c r="O13" s="64">
        <v>10</v>
      </c>
      <c r="P13" s="64">
        <v>0</v>
      </c>
      <c r="Q13" s="109" t="s">
        <v>520</v>
      </c>
      <c r="R13" s="110">
        <v>1.7</v>
      </c>
      <c r="S13" s="110">
        <v>24.2</v>
      </c>
      <c r="T13" s="110">
        <v>82</v>
      </c>
      <c r="U13" s="110" t="s">
        <v>557</v>
      </c>
      <c r="V13" s="110">
        <v>995.6</v>
      </c>
      <c r="W13" s="111">
        <v>8.5</v>
      </c>
      <c r="X13" s="439">
        <v>13.9</v>
      </c>
      <c r="Y13" s="97" t="s">
        <v>316</v>
      </c>
      <c r="Z13" s="121">
        <v>0.19</v>
      </c>
      <c r="AA13" s="121">
        <v>2.7</v>
      </c>
      <c r="AB13" s="122">
        <v>0.04</v>
      </c>
      <c r="AC13" s="121">
        <v>1.1000000000000001</v>
      </c>
      <c r="AD13" s="121">
        <v>0.1</v>
      </c>
      <c r="AE13" s="121">
        <v>8.5000000000000006E-3</v>
      </c>
      <c r="AF13" s="98">
        <v>7.0000000000000007E-2</v>
      </c>
      <c r="AG13" s="97">
        <v>53</v>
      </c>
      <c r="AH13" s="121">
        <v>26</v>
      </c>
      <c r="AI13" s="121" t="s">
        <v>445</v>
      </c>
      <c r="AJ13" s="121">
        <v>99</v>
      </c>
      <c r="AK13" s="121" t="s">
        <v>321</v>
      </c>
      <c r="AL13" s="121" t="s">
        <v>293</v>
      </c>
      <c r="AM13" s="121">
        <v>6.4</v>
      </c>
      <c r="AN13" s="121">
        <v>5.0999999999999996</v>
      </c>
      <c r="AO13" s="121">
        <v>1.5</v>
      </c>
      <c r="AP13" s="121">
        <v>4.8</v>
      </c>
      <c r="AQ13" s="121">
        <v>72</v>
      </c>
      <c r="AR13" s="121" t="s">
        <v>268</v>
      </c>
      <c r="AS13" s="121">
        <v>1.7</v>
      </c>
      <c r="AT13" s="121">
        <v>3.1</v>
      </c>
      <c r="AU13" s="121">
        <v>15</v>
      </c>
      <c r="AV13" s="121">
        <v>0.32</v>
      </c>
      <c r="AW13" s="121">
        <v>0.64</v>
      </c>
      <c r="AX13" s="121">
        <v>0.21</v>
      </c>
      <c r="AY13" s="121">
        <v>0.72</v>
      </c>
      <c r="AZ13" s="121">
        <v>0.78</v>
      </c>
      <c r="BA13" s="121" t="s">
        <v>328</v>
      </c>
      <c r="BB13" s="121">
        <v>7.4</v>
      </c>
      <c r="BC13" s="121" t="s">
        <v>300</v>
      </c>
      <c r="BD13" s="121" t="s">
        <v>294</v>
      </c>
      <c r="BE13" s="121" t="s">
        <v>272</v>
      </c>
      <c r="BF13" s="91" t="s">
        <v>271</v>
      </c>
      <c r="BG13" s="91" t="s">
        <v>272</v>
      </c>
      <c r="BH13" s="91" t="s">
        <v>329</v>
      </c>
      <c r="BI13" s="91" t="s">
        <v>330</v>
      </c>
      <c r="BJ13" s="121">
        <v>3.3</v>
      </c>
      <c r="BK13" s="91" t="s">
        <v>331</v>
      </c>
      <c r="BL13" s="121">
        <v>0.16</v>
      </c>
      <c r="BM13" s="97" t="s">
        <v>305</v>
      </c>
      <c r="BN13" s="122">
        <v>0.22</v>
      </c>
      <c r="BO13" s="122">
        <v>0.47</v>
      </c>
      <c r="BP13" s="122">
        <v>0.18</v>
      </c>
      <c r="BQ13" s="122">
        <v>0.75</v>
      </c>
      <c r="BR13" s="121">
        <v>0.32</v>
      </c>
      <c r="BS13" s="91">
        <v>1.2</v>
      </c>
      <c r="BT13" s="91">
        <v>0.15</v>
      </c>
      <c r="BU13" s="26">
        <v>1.6</v>
      </c>
      <c r="BV13" s="91">
        <v>0.92</v>
      </c>
      <c r="BW13" s="98">
        <v>1</v>
      </c>
      <c r="BX13" s="67"/>
    </row>
    <row r="14" spans="2:76" ht="20.100000000000001" customHeight="1" x14ac:dyDescent="0.15">
      <c r="B14" s="24" t="s">
        <v>169</v>
      </c>
      <c r="C14" s="25" t="s">
        <v>168</v>
      </c>
      <c r="D14" s="76" t="s">
        <v>262</v>
      </c>
      <c r="E14" s="26">
        <v>28</v>
      </c>
      <c r="F14" s="26">
        <v>7</v>
      </c>
      <c r="G14" s="64">
        <v>28</v>
      </c>
      <c r="H14" s="26">
        <v>10</v>
      </c>
      <c r="I14" s="26">
        <v>0</v>
      </c>
      <c r="J14" s="26" t="s">
        <v>266</v>
      </c>
      <c r="K14" s="26" t="s">
        <v>262</v>
      </c>
      <c r="L14" s="26">
        <v>28</v>
      </c>
      <c r="M14" s="26">
        <v>7</v>
      </c>
      <c r="N14" s="26">
        <v>29</v>
      </c>
      <c r="O14" s="26">
        <v>10</v>
      </c>
      <c r="P14" s="26">
        <v>0</v>
      </c>
      <c r="Q14" s="97" t="s">
        <v>517</v>
      </c>
      <c r="R14" s="91">
        <v>1.5</v>
      </c>
      <c r="S14" s="91">
        <v>26.3</v>
      </c>
      <c r="T14" s="91">
        <v>74</v>
      </c>
      <c r="U14" s="91" t="s">
        <v>557</v>
      </c>
      <c r="V14" s="91">
        <v>997.4</v>
      </c>
      <c r="W14" s="98">
        <v>18.3</v>
      </c>
      <c r="X14" s="439">
        <v>12.1</v>
      </c>
      <c r="Y14" s="97" t="s">
        <v>316</v>
      </c>
      <c r="Z14" s="121">
        <v>6.6000000000000003E-2</v>
      </c>
      <c r="AA14" s="121">
        <v>2.4</v>
      </c>
      <c r="AB14" s="122">
        <v>0.14000000000000001</v>
      </c>
      <c r="AC14" s="121">
        <v>0.78</v>
      </c>
      <c r="AD14" s="121">
        <v>7.0000000000000007E-2</v>
      </c>
      <c r="AE14" s="121">
        <v>2.1999999999999999E-2</v>
      </c>
      <c r="AF14" s="98">
        <v>0.15</v>
      </c>
      <c r="AG14" s="97" t="s">
        <v>334</v>
      </c>
      <c r="AH14" s="121">
        <v>23</v>
      </c>
      <c r="AI14" s="121" t="s">
        <v>445</v>
      </c>
      <c r="AJ14" s="121">
        <v>34</v>
      </c>
      <c r="AK14" s="121" t="s">
        <v>321</v>
      </c>
      <c r="AL14" s="121">
        <v>0.19</v>
      </c>
      <c r="AM14" s="121" t="s">
        <v>322</v>
      </c>
      <c r="AN14" s="121">
        <v>3.5</v>
      </c>
      <c r="AO14" s="121">
        <v>1.7</v>
      </c>
      <c r="AP14" s="121">
        <v>3.2</v>
      </c>
      <c r="AQ14" s="121">
        <v>63</v>
      </c>
      <c r="AR14" s="121" t="s">
        <v>268</v>
      </c>
      <c r="AS14" s="121">
        <v>0.64</v>
      </c>
      <c r="AT14" s="121" t="s">
        <v>323</v>
      </c>
      <c r="AU14" s="121" t="s">
        <v>324</v>
      </c>
      <c r="AV14" s="121">
        <v>0.19</v>
      </c>
      <c r="AW14" s="121">
        <v>0.93</v>
      </c>
      <c r="AX14" s="121">
        <v>0.15</v>
      </c>
      <c r="AY14" s="121" t="s">
        <v>327</v>
      </c>
      <c r="AZ14" s="121">
        <v>0.5</v>
      </c>
      <c r="BA14" s="121" t="s">
        <v>328</v>
      </c>
      <c r="BB14" s="121">
        <v>1.9</v>
      </c>
      <c r="BC14" s="121">
        <v>0.18</v>
      </c>
      <c r="BD14" s="121" t="s">
        <v>294</v>
      </c>
      <c r="BE14" s="121" t="s">
        <v>272</v>
      </c>
      <c r="BF14" s="91" t="s">
        <v>271</v>
      </c>
      <c r="BG14" s="91" t="s">
        <v>272</v>
      </c>
      <c r="BH14" s="91" t="s">
        <v>329</v>
      </c>
      <c r="BI14" s="91" t="s">
        <v>330</v>
      </c>
      <c r="BJ14" s="121">
        <v>3.1</v>
      </c>
      <c r="BK14" s="91" t="s">
        <v>331</v>
      </c>
      <c r="BL14" s="121" t="s">
        <v>272</v>
      </c>
      <c r="BM14" s="97" t="s">
        <v>305</v>
      </c>
      <c r="BN14" s="122">
        <v>0.32</v>
      </c>
      <c r="BO14" s="122">
        <v>0.62</v>
      </c>
      <c r="BP14" s="122">
        <v>0.27</v>
      </c>
      <c r="BQ14" s="122">
        <v>1.1000000000000001</v>
      </c>
      <c r="BR14" s="121">
        <v>0.52</v>
      </c>
      <c r="BS14" s="91">
        <v>1.5</v>
      </c>
      <c r="BT14" s="91">
        <v>0.17</v>
      </c>
      <c r="BU14" s="26">
        <v>2.2999999999999998</v>
      </c>
      <c r="BV14" s="91">
        <v>1.1000000000000001</v>
      </c>
      <c r="BW14" s="98">
        <v>1.2</v>
      </c>
      <c r="BX14" s="67"/>
    </row>
    <row r="15" spans="2:76" ht="20.100000000000001" customHeight="1" x14ac:dyDescent="0.15">
      <c r="B15" s="24" t="s">
        <v>169</v>
      </c>
      <c r="C15" s="25" t="s">
        <v>170</v>
      </c>
      <c r="D15" s="87" t="s">
        <v>262</v>
      </c>
      <c r="E15" s="26">
        <v>28</v>
      </c>
      <c r="F15" s="26">
        <v>7</v>
      </c>
      <c r="G15" s="64">
        <v>29</v>
      </c>
      <c r="H15" s="26">
        <v>10</v>
      </c>
      <c r="I15" s="26">
        <v>0</v>
      </c>
      <c r="J15" s="26" t="s">
        <v>266</v>
      </c>
      <c r="K15" s="26" t="s">
        <v>262</v>
      </c>
      <c r="L15" s="26">
        <v>28</v>
      </c>
      <c r="M15" s="26">
        <v>7</v>
      </c>
      <c r="N15" s="26">
        <v>30</v>
      </c>
      <c r="O15" s="26">
        <v>10</v>
      </c>
      <c r="P15" s="26">
        <v>0</v>
      </c>
      <c r="Q15" s="97" t="s">
        <v>520</v>
      </c>
      <c r="R15" s="91">
        <v>1.8</v>
      </c>
      <c r="S15" s="91">
        <v>26.5</v>
      </c>
      <c r="T15" s="91">
        <v>69</v>
      </c>
      <c r="U15" s="91" t="s">
        <v>557</v>
      </c>
      <c r="V15" s="91">
        <v>997.8</v>
      </c>
      <c r="W15" s="98">
        <v>16.2</v>
      </c>
      <c r="X15" s="439">
        <v>9.6</v>
      </c>
      <c r="Y15" s="97">
        <v>1.6E-2</v>
      </c>
      <c r="Z15" s="121">
        <v>1.7000000000000001E-2</v>
      </c>
      <c r="AA15" s="121">
        <v>1.4</v>
      </c>
      <c r="AB15" s="122">
        <v>5.2999999999999999E-2</v>
      </c>
      <c r="AC15" s="121">
        <v>0.54</v>
      </c>
      <c r="AD15" s="121">
        <v>9.5000000000000001E-2</v>
      </c>
      <c r="AE15" s="121">
        <v>1.6E-2</v>
      </c>
      <c r="AF15" s="98">
        <v>6.8000000000000005E-2</v>
      </c>
      <c r="AG15" s="97">
        <v>78</v>
      </c>
      <c r="AH15" s="121">
        <v>24</v>
      </c>
      <c r="AI15" s="121" t="s">
        <v>445</v>
      </c>
      <c r="AJ15" s="121">
        <v>70</v>
      </c>
      <c r="AK15" s="121">
        <v>110</v>
      </c>
      <c r="AL15" s="121" t="s">
        <v>293</v>
      </c>
      <c r="AM15" s="121" t="s">
        <v>322</v>
      </c>
      <c r="AN15" s="121">
        <v>1.3</v>
      </c>
      <c r="AO15" s="121">
        <v>0.65</v>
      </c>
      <c r="AP15" s="121">
        <v>1.6</v>
      </c>
      <c r="AQ15" s="121">
        <v>37</v>
      </c>
      <c r="AR15" s="121">
        <v>0.45</v>
      </c>
      <c r="AS15" s="121">
        <v>1.4</v>
      </c>
      <c r="AT15" s="121">
        <v>1.9</v>
      </c>
      <c r="AU15" s="121" t="s">
        <v>324</v>
      </c>
      <c r="AV15" s="121" t="s">
        <v>335</v>
      </c>
      <c r="AW15" s="121">
        <v>0.96</v>
      </c>
      <c r="AX15" s="121">
        <v>0.11</v>
      </c>
      <c r="AY15" s="121" t="s">
        <v>327</v>
      </c>
      <c r="AZ15" s="121">
        <v>0.39</v>
      </c>
      <c r="BA15" s="121" t="s">
        <v>328</v>
      </c>
      <c r="BB15" s="121">
        <v>3.6</v>
      </c>
      <c r="BC15" s="121" t="s">
        <v>300</v>
      </c>
      <c r="BD15" s="121" t="s">
        <v>294</v>
      </c>
      <c r="BE15" s="121" t="s">
        <v>272</v>
      </c>
      <c r="BF15" s="91" t="s">
        <v>271</v>
      </c>
      <c r="BG15" s="91" t="s">
        <v>272</v>
      </c>
      <c r="BH15" s="91" t="s">
        <v>329</v>
      </c>
      <c r="BI15" s="91" t="s">
        <v>330</v>
      </c>
      <c r="BJ15" s="121">
        <v>2.2000000000000002</v>
      </c>
      <c r="BK15" s="91" t="s">
        <v>331</v>
      </c>
      <c r="BL15" s="121" t="s">
        <v>272</v>
      </c>
      <c r="BM15" s="97" t="s">
        <v>305</v>
      </c>
      <c r="BN15" s="122">
        <v>0.21</v>
      </c>
      <c r="BO15" s="122">
        <v>0.56000000000000005</v>
      </c>
      <c r="BP15" s="122">
        <v>0.28999999999999998</v>
      </c>
      <c r="BQ15" s="122">
        <v>1.1000000000000001</v>
      </c>
      <c r="BR15" s="121">
        <v>0.45</v>
      </c>
      <c r="BS15" s="91">
        <v>1</v>
      </c>
      <c r="BT15" s="91">
        <v>0.13</v>
      </c>
      <c r="BU15" s="26">
        <v>2.2000000000000002</v>
      </c>
      <c r="BV15" s="91">
        <v>0.48</v>
      </c>
      <c r="BW15" s="98">
        <v>0.77</v>
      </c>
      <c r="BX15" s="67"/>
    </row>
    <row r="16" spans="2:76" ht="20.100000000000001" customHeight="1" x14ac:dyDescent="0.15">
      <c r="B16" s="24" t="s">
        <v>169</v>
      </c>
      <c r="C16" s="25" t="s">
        <v>171</v>
      </c>
      <c r="D16" s="87" t="s">
        <v>262</v>
      </c>
      <c r="E16" s="26">
        <v>28</v>
      </c>
      <c r="F16" s="26">
        <v>7</v>
      </c>
      <c r="G16" s="64">
        <v>30</v>
      </c>
      <c r="H16" s="26">
        <v>10</v>
      </c>
      <c r="I16" s="26">
        <v>0</v>
      </c>
      <c r="J16" s="26" t="s">
        <v>266</v>
      </c>
      <c r="K16" s="26" t="s">
        <v>262</v>
      </c>
      <c r="L16" s="26">
        <v>28</v>
      </c>
      <c r="M16" s="26">
        <v>7</v>
      </c>
      <c r="N16" s="26">
        <v>31</v>
      </c>
      <c r="O16" s="26">
        <v>10</v>
      </c>
      <c r="P16" s="26">
        <v>0</v>
      </c>
      <c r="Q16" s="97" t="s">
        <v>500</v>
      </c>
      <c r="R16" s="91">
        <v>2.1</v>
      </c>
      <c r="S16" s="91">
        <v>26.9</v>
      </c>
      <c r="T16" s="91">
        <v>67</v>
      </c>
      <c r="U16" s="91" t="s">
        <v>557</v>
      </c>
      <c r="V16" s="91">
        <v>997.5</v>
      </c>
      <c r="W16" s="98">
        <v>27.4</v>
      </c>
      <c r="X16" s="439">
        <v>9.3000000000000007</v>
      </c>
      <c r="Y16" s="97" t="s">
        <v>316</v>
      </c>
      <c r="Z16" s="121" t="s">
        <v>269</v>
      </c>
      <c r="AA16" s="121">
        <v>1.1000000000000001</v>
      </c>
      <c r="AB16" s="122">
        <v>6.3E-2</v>
      </c>
      <c r="AC16" s="121">
        <v>0.38</v>
      </c>
      <c r="AD16" s="121">
        <v>0.11</v>
      </c>
      <c r="AE16" s="121">
        <v>8.6E-3</v>
      </c>
      <c r="AF16" s="98">
        <v>0.08</v>
      </c>
      <c r="AG16" s="97">
        <v>120</v>
      </c>
      <c r="AH16" s="121">
        <v>31</v>
      </c>
      <c r="AI16" s="121" t="s">
        <v>445</v>
      </c>
      <c r="AJ16" s="121">
        <v>88</v>
      </c>
      <c r="AK16" s="121">
        <v>97</v>
      </c>
      <c r="AL16" s="121">
        <v>0.2</v>
      </c>
      <c r="AM16" s="121" t="s">
        <v>322</v>
      </c>
      <c r="AN16" s="121">
        <v>1.1000000000000001</v>
      </c>
      <c r="AO16" s="121">
        <v>1</v>
      </c>
      <c r="AP16" s="121">
        <v>0.69</v>
      </c>
      <c r="AQ16" s="121">
        <v>30</v>
      </c>
      <c r="AR16" s="121">
        <v>0.89</v>
      </c>
      <c r="AS16" s="121">
        <v>1</v>
      </c>
      <c r="AT16" s="121">
        <v>2.1</v>
      </c>
      <c r="AU16" s="121" t="s">
        <v>324</v>
      </c>
      <c r="AV16" s="121" t="s">
        <v>335</v>
      </c>
      <c r="AW16" s="121">
        <v>0.82</v>
      </c>
      <c r="AX16" s="121">
        <v>0.15</v>
      </c>
      <c r="AY16" s="121" t="s">
        <v>327</v>
      </c>
      <c r="AZ16" s="121">
        <v>0.47</v>
      </c>
      <c r="BA16" s="121" t="s">
        <v>328</v>
      </c>
      <c r="BB16" s="121">
        <v>3.2</v>
      </c>
      <c r="BC16" s="121" t="s">
        <v>300</v>
      </c>
      <c r="BD16" s="121" t="s">
        <v>294</v>
      </c>
      <c r="BE16" s="121" t="s">
        <v>272</v>
      </c>
      <c r="BF16" s="91" t="s">
        <v>271</v>
      </c>
      <c r="BG16" s="91" t="s">
        <v>272</v>
      </c>
      <c r="BH16" s="91" t="s">
        <v>329</v>
      </c>
      <c r="BI16" s="91" t="s">
        <v>330</v>
      </c>
      <c r="BJ16" s="121">
        <v>3</v>
      </c>
      <c r="BK16" s="91" t="s">
        <v>331</v>
      </c>
      <c r="BL16" s="121" t="s">
        <v>272</v>
      </c>
      <c r="BM16" s="97" t="s">
        <v>305</v>
      </c>
      <c r="BN16" s="122">
        <v>0.23</v>
      </c>
      <c r="BO16" s="122">
        <v>0.65</v>
      </c>
      <c r="BP16" s="122">
        <v>0.36</v>
      </c>
      <c r="BQ16" s="122">
        <v>1.2</v>
      </c>
      <c r="BR16" s="121">
        <v>0.64</v>
      </c>
      <c r="BS16" s="91">
        <v>1.1000000000000001</v>
      </c>
      <c r="BT16" s="91">
        <v>0.14000000000000001</v>
      </c>
      <c r="BU16" s="26">
        <v>2.4</v>
      </c>
      <c r="BV16" s="91">
        <v>0.68</v>
      </c>
      <c r="BW16" s="98">
        <v>1.3</v>
      </c>
      <c r="BX16" s="67"/>
    </row>
    <row r="17" spans="2:76" ht="20.100000000000001" customHeight="1" thickBot="1" x14ac:dyDescent="0.2">
      <c r="B17" s="27" t="s">
        <v>169</v>
      </c>
      <c r="C17" s="28" t="s">
        <v>172</v>
      </c>
      <c r="D17" s="88" t="s">
        <v>262</v>
      </c>
      <c r="E17" s="29">
        <v>28</v>
      </c>
      <c r="F17" s="29">
        <v>7</v>
      </c>
      <c r="G17" s="30">
        <v>31</v>
      </c>
      <c r="H17" s="29">
        <v>10</v>
      </c>
      <c r="I17" s="29">
        <v>0</v>
      </c>
      <c r="J17" s="29" t="s">
        <v>266</v>
      </c>
      <c r="K17" s="29" t="s">
        <v>262</v>
      </c>
      <c r="L17" s="29">
        <v>28</v>
      </c>
      <c r="M17" s="29">
        <v>8</v>
      </c>
      <c r="N17" s="29">
        <v>1</v>
      </c>
      <c r="O17" s="29">
        <v>10</v>
      </c>
      <c r="P17" s="29">
        <v>0</v>
      </c>
      <c r="Q17" s="112" t="s">
        <v>500</v>
      </c>
      <c r="R17" s="113">
        <v>2.5</v>
      </c>
      <c r="S17" s="113">
        <v>27.1</v>
      </c>
      <c r="T17" s="113">
        <v>67</v>
      </c>
      <c r="U17" s="113" t="s">
        <v>557</v>
      </c>
      <c r="V17" s="113">
        <v>995</v>
      </c>
      <c r="W17" s="114">
        <v>21.3</v>
      </c>
      <c r="X17" s="440">
        <v>6.6</v>
      </c>
      <c r="Y17" s="112" t="s">
        <v>316</v>
      </c>
      <c r="Z17" s="123" t="s">
        <v>269</v>
      </c>
      <c r="AA17" s="123">
        <v>0.76</v>
      </c>
      <c r="AB17" s="124">
        <v>0.14000000000000001</v>
      </c>
      <c r="AC17" s="123">
        <v>0.17</v>
      </c>
      <c r="AD17" s="123">
        <v>3.6999999999999998E-2</v>
      </c>
      <c r="AE17" s="123">
        <v>1.4999999999999999E-2</v>
      </c>
      <c r="AF17" s="114" t="s">
        <v>318</v>
      </c>
      <c r="AG17" s="112">
        <v>160</v>
      </c>
      <c r="AH17" s="123" t="s">
        <v>319</v>
      </c>
      <c r="AI17" s="123" t="s">
        <v>445</v>
      </c>
      <c r="AJ17" s="123">
        <v>29</v>
      </c>
      <c r="AK17" s="123" t="s">
        <v>321</v>
      </c>
      <c r="AL17" s="123" t="s">
        <v>293</v>
      </c>
      <c r="AM17" s="123" t="s">
        <v>322</v>
      </c>
      <c r="AN17" s="123">
        <v>0.26</v>
      </c>
      <c r="AO17" s="123">
        <v>0.53</v>
      </c>
      <c r="AP17" s="123" t="s">
        <v>297</v>
      </c>
      <c r="AQ17" s="123" t="s">
        <v>332</v>
      </c>
      <c r="AR17" s="123">
        <v>0.41</v>
      </c>
      <c r="AS17" s="123">
        <v>0.78</v>
      </c>
      <c r="AT17" s="123">
        <v>1.1000000000000001</v>
      </c>
      <c r="AU17" s="123" t="s">
        <v>324</v>
      </c>
      <c r="AV17" s="123">
        <v>0.53</v>
      </c>
      <c r="AW17" s="123" t="s">
        <v>325</v>
      </c>
      <c r="AX17" s="123" t="s">
        <v>326</v>
      </c>
      <c r="AY17" s="123" t="s">
        <v>327</v>
      </c>
      <c r="AZ17" s="123">
        <v>1.2</v>
      </c>
      <c r="BA17" s="123" t="s">
        <v>328</v>
      </c>
      <c r="BB17" s="123">
        <v>1.2</v>
      </c>
      <c r="BC17" s="123" t="s">
        <v>300</v>
      </c>
      <c r="BD17" s="123" t="s">
        <v>294</v>
      </c>
      <c r="BE17" s="123" t="s">
        <v>272</v>
      </c>
      <c r="BF17" s="113" t="s">
        <v>271</v>
      </c>
      <c r="BG17" s="113" t="s">
        <v>272</v>
      </c>
      <c r="BH17" s="113" t="s">
        <v>329</v>
      </c>
      <c r="BI17" s="113" t="s">
        <v>330</v>
      </c>
      <c r="BJ17" s="123">
        <v>2.2000000000000002</v>
      </c>
      <c r="BK17" s="113" t="s">
        <v>331</v>
      </c>
      <c r="BL17" s="123">
        <v>0.19</v>
      </c>
      <c r="BM17" s="112" t="s">
        <v>305</v>
      </c>
      <c r="BN17" s="124">
        <v>0.13</v>
      </c>
      <c r="BO17" s="124">
        <v>0.3</v>
      </c>
      <c r="BP17" s="124">
        <v>0.15</v>
      </c>
      <c r="BQ17" s="124">
        <v>0.42</v>
      </c>
      <c r="BR17" s="123">
        <v>0.23</v>
      </c>
      <c r="BS17" s="113">
        <v>0.45</v>
      </c>
      <c r="BT17" s="113">
        <v>8.8999999999999996E-2</v>
      </c>
      <c r="BU17" s="29">
        <v>1</v>
      </c>
      <c r="BV17" s="113">
        <v>0.35</v>
      </c>
      <c r="BW17" s="114" t="s">
        <v>309</v>
      </c>
      <c r="BX17" s="68"/>
    </row>
    <row r="18" spans="2:76" ht="20.100000000000001" customHeight="1" x14ac:dyDescent="0.15">
      <c r="B18" s="24" t="s">
        <v>28</v>
      </c>
      <c r="C18" s="56" t="s">
        <v>173</v>
      </c>
      <c r="D18" s="78" t="s">
        <v>262</v>
      </c>
      <c r="E18" s="32">
        <v>28</v>
      </c>
      <c r="F18" s="32">
        <v>8</v>
      </c>
      <c r="G18" s="32">
        <v>1</v>
      </c>
      <c r="H18" s="32">
        <v>10</v>
      </c>
      <c r="I18" s="32">
        <v>0</v>
      </c>
      <c r="J18" s="32" t="s">
        <v>266</v>
      </c>
      <c r="K18" s="32" t="s">
        <v>262</v>
      </c>
      <c r="L18" s="32">
        <v>28</v>
      </c>
      <c r="M18" s="32">
        <v>8</v>
      </c>
      <c r="N18" s="32">
        <v>2</v>
      </c>
      <c r="O18" s="32">
        <v>10</v>
      </c>
      <c r="P18" s="32">
        <v>0</v>
      </c>
      <c r="Q18" s="106" t="s">
        <v>540</v>
      </c>
      <c r="R18" s="107">
        <v>1.6</v>
      </c>
      <c r="S18" s="107">
        <v>26.2</v>
      </c>
      <c r="T18" s="107">
        <v>83</v>
      </c>
      <c r="U18" s="107">
        <v>6</v>
      </c>
      <c r="V18" s="107">
        <v>992.6</v>
      </c>
      <c r="W18" s="108">
        <v>17.399999999999999</v>
      </c>
      <c r="X18" s="441">
        <v>6.4</v>
      </c>
      <c r="Y18" s="106" t="s">
        <v>316</v>
      </c>
      <c r="Z18" s="125" t="s">
        <v>269</v>
      </c>
      <c r="AA18" s="125">
        <v>0.55000000000000004</v>
      </c>
      <c r="AB18" s="120">
        <v>7.6999999999999999E-2</v>
      </c>
      <c r="AC18" s="125">
        <v>0.14000000000000001</v>
      </c>
      <c r="AD18" s="125">
        <v>2.1000000000000001E-2</v>
      </c>
      <c r="AE18" s="125">
        <v>1.0999999999999999E-2</v>
      </c>
      <c r="AF18" s="108" t="s">
        <v>318</v>
      </c>
      <c r="AG18" s="106">
        <v>110</v>
      </c>
      <c r="AH18" s="125">
        <v>12</v>
      </c>
      <c r="AI18" s="125" t="s">
        <v>445</v>
      </c>
      <c r="AJ18" s="125">
        <v>28</v>
      </c>
      <c r="AK18" s="125">
        <v>100</v>
      </c>
      <c r="AL18" s="125" t="s">
        <v>293</v>
      </c>
      <c r="AM18" s="125" t="s">
        <v>322</v>
      </c>
      <c r="AN18" s="125">
        <v>0.46</v>
      </c>
      <c r="AO18" s="125" t="s">
        <v>336</v>
      </c>
      <c r="AP18" s="125">
        <v>0.44</v>
      </c>
      <c r="AQ18" s="125" t="s">
        <v>332</v>
      </c>
      <c r="AR18" s="125">
        <v>0.66</v>
      </c>
      <c r="AS18" s="125">
        <v>0.72</v>
      </c>
      <c r="AT18" s="125">
        <v>1.2</v>
      </c>
      <c r="AU18" s="125">
        <v>34</v>
      </c>
      <c r="AV18" s="125">
        <v>1</v>
      </c>
      <c r="AW18" s="125">
        <v>0.59</v>
      </c>
      <c r="AX18" s="125" t="s">
        <v>326</v>
      </c>
      <c r="AY18" s="125" t="s">
        <v>327</v>
      </c>
      <c r="AZ18" s="125">
        <v>0.15</v>
      </c>
      <c r="BA18" s="125" t="s">
        <v>328</v>
      </c>
      <c r="BB18" s="125">
        <v>0.83</v>
      </c>
      <c r="BC18" s="125" t="s">
        <v>300</v>
      </c>
      <c r="BD18" s="125" t="s">
        <v>294</v>
      </c>
      <c r="BE18" s="125" t="s">
        <v>272</v>
      </c>
      <c r="BF18" s="107" t="s">
        <v>271</v>
      </c>
      <c r="BG18" s="107" t="s">
        <v>272</v>
      </c>
      <c r="BH18" s="107" t="s">
        <v>329</v>
      </c>
      <c r="BI18" s="107" t="s">
        <v>330</v>
      </c>
      <c r="BJ18" s="125">
        <v>1.8</v>
      </c>
      <c r="BK18" s="107" t="s">
        <v>331</v>
      </c>
      <c r="BL18" s="125">
        <v>0.13</v>
      </c>
      <c r="BM18" s="106" t="s">
        <v>305</v>
      </c>
      <c r="BN18" s="120">
        <v>0.11</v>
      </c>
      <c r="BO18" s="120">
        <v>0.41</v>
      </c>
      <c r="BP18" s="120">
        <v>0.19</v>
      </c>
      <c r="BQ18" s="120">
        <v>0.56999999999999995</v>
      </c>
      <c r="BR18" s="125">
        <v>0.27</v>
      </c>
      <c r="BS18" s="107">
        <v>0.55000000000000004</v>
      </c>
      <c r="BT18" s="107">
        <v>0.09</v>
      </c>
      <c r="BU18" s="32">
        <v>1.3</v>
      </c>
      <c r="BV18" s="107">
        <v>0.34</v>
      </c>
      <c r="BW18" s="108">
        <v>0.45</v>
      </c>
      <c r="BX18" s="69"/>
    </row>
    <row r="19" spans="2:76" ht="20.100000000000001" customHeight="1" x14ac:dyDescent="0.15">
      <c r="B19" s="24" t="s">
        <v>28</v>
      </c>
      <c r="C19" s="31" t="s">
        <v>174</v>
      </c>
      <c r="D19" s="78" t="s">
        <v>262</v>
      </c>
      <c r="E19" s="32">
        <v>28</v>
      </c>
      <c r="F19" s="32">
        <v>8</v>
      </c>
      <c r="G19" s="32">
        <v>2</v>
      </c>
      <c r="H19" s="32">
        <v>10</v>
      </c>
      <c r="I19" s="32">
        <v>0</v>
      </c>
      <c r="J19" s="32" t="s">
        <v>266</v>
      </c>
      <c r="K19" s="32" t="s">
        <v>262</v>
      </c>
      <c r="L19" s="32">
        <v>28</v>
      </c>
      <c r="M19" s="32">
        <v>8</v>
      </c>
      <c r="N19" s="32">
        <v>3</v>
      </c>
      <c r="O19" s="32">
        <v>10</v>
      </c>
      <c r="P19" s="32">
        <v>0</v>
      </c>
      <c r="Q19" s="106" t="s">
        <v>500</v>
      </c>
      <c r="R19" s="107">
        <v>1.7</v>
      </c>
      <c r="S19" s="107">
        <v>24.8</v>
      </c>
      <c r="T19" s="107">
        <v>84</v>
      </c>
      <c r="U19" s="107">
        <v>12</v>
      </c>
      <c r="V19" s="107">
        <v>992.6</v>
      </c>
      <c r="W19" s="108">
        <v>13.2</v>
      </c>
      <c r="X19" s="441">
        <v>7.9</v>
      </c>
      <c r="Y19" s="106" t="s">
        <v>316</v>
      </c>
      <c r="Z19" s="125" t="s">
        <v>269</v>
      </c>
      <c r="AA19" s="125">
        <v>1.6</v>
      </c>
      <c r="AB19" s="120">
        <v>1.2999999999999999E-2</v>
      </c>
      <c r="AC19" s="125">
        <v>0.65</v>
      </c>
      <c r="AD19" s="125">
        <v>2.1000000000000001E-2</v>
      </c>
      <c r="AE19" s="125" t="s">
        <v>317</v>
      </c>
      <c r="AF19" s="108">
        <v>7.0000000000000007E-2</v>
      </c>
      <c r="AG19" s="106">
        <v>60</v>
      </c>
      <c r="AH19" s="125">
        <v>34</v>
      </c>
      <c r="AI19" s="125" t="s">
        <v>445</v>
      </c>
      <c r="AJ19" s="125">
        <v>36</v>
      </c>
      <c r="AK19" s="125" t="s">
        <v>321</v>
      </c>
      <c r="AL19" s="125">
        <v>0.2</v>
      </c>
      <c r="AM19" s="125" t="s">
        <v>322</v>
      </c>
      <c r="AN19" s="125">
        <v>0.45</v>
      </c>
      <c r="AO19" s="125">
        <v>0.69</v>
      </c>
      <c r="AP19" s="125">
        <v>1.3</v>
      </c>
      <c r="AQ19" s="125">
        <v>28</v>
      </c>
      <c r="AR19" s="125">
        <v>0.52</v>
      </c>
      <c r="AS19" s="125">
        <v>1.5</v>
      </c>
      <c r="AT19" s="125">
        <v>1.7</v>
      </c>
      <c r="AU19" s="125">
        <v>54</v>
      </c>
      <c r="AV19" s="125">
        <v>0.38</v>
      </c>
      <c r="AW19" s="125">
        <v>0.94</v>
      </c>
      <c r="AX19" s="125">
        <v>8.2000000000000003E-2</v>
      </c>
      <c r="AY19" s="125" t="s">
        <v>327</v>
      </c>
      <c r="AZ19" s="125">
        <v>0.49</v>
      </c>
      <c r="BA19" s="125" t="s">
        <v>328</v>
      </c>
      <c r="BB19" s="125">
        <v>1.5</v>
      </c>
      <c r="BC19" s="125" t="s">
        <v>300</v>
      </c>
      <c r="BD19" s="125" t="s">
        <v>294</v>
      </c>
      <c r="BE19" s="125" t="s">
        <v>272</v>
      </c>
      <c r="BF19" s="107" t="s">
        <v>271</v>
      </c>
      <c r="BG19" s="107" t="s">
        <v>272</v>
      </c>
      <c r="BH19" s="107" t="s">
        <v>329</v>
      </c>
      <c r="BI19" s="107" t="s">
        <v>330</v>
      </c>
      <c r="BJ19" s="125">
        <v>1.3</v>
      </c>
      <c r="BK19" s="107" t="s">
        <v>331</v>
      </c>
      <c r="BL19" s="125" t="s">
        <v>272</v>
      </c>
      <c r="BM19" s="106" t="s">
        <v>305</v>
      </c>
      <c r="BN19" s="120">
        <v>0.15</v>
      </c>
      <c r="BO19" s="120">
        <v>0.38</v>
      </c>
      <c r="BP19" s="120">
        <v>0.17</v>
      </c>
      <c r="BQ19" s="120">
        <v>0.78</v>
      </c>
      <c r="BR19" s="125">
        <v>0.27</v>
      </c>
      <c r="BS19" s="107">
        <v>0.78</v>
      </c>
      <c r="BT19" s="107">
        <v>0.19</v>
      </c>
      <c r="BU19" s="32">
        <v>1.5</v>
      </c>
      <c r="BV19" s="107">
        <v>0.46</v>
      </c>
      <c r="BW19" s="108">
        <v>0.45</v>
      </c>
      <c r="BX19" s="69"/>
    </row>
    <row r="20" spans="2:76" ht="20.100000000000001" customHeight="1" x14ac:dyDescent="0.15">
      <c r="B20" s="18" t="s">
        <v>28</v>
      </c>
      <c r="C20" s="33" t="s">
        <v>175</v>
      </c>
      <c r="D20" s="79" t="s">
        <v>262</v>
      </c>
      <c r="E20" s="34">
        <v>28</v>
      </c>
      <c r="F20" s="34">
        <v>8</v>
      </c>
      <c r="G20" s="34">
        <v>3</v>
      </c>
      <c r="H20" s="34">
        <v>10</v>
      </c>
      <c r="I20" s="34">
        <v>0</v>
      </c>
      <c r="J20" s="34" t="s">
        <v>266</v>
      </c>
      <c r="K20" s="34" t="s">
        <v>262</v>
      </c>
      <c r="L20" s="34">
        <v>28</v>
      </c>
      <c r="M20" s="34">
        <v>8</v>
      </c>
      <c r="N20" s="34">
        <v>4</v>
      </c>
      <c r="O20" s="34">
        <v>10</v>
      </c>
      <c r="P20" s="34">
        <v>0</v>
      </c>
      <c r="Q20" s="115" t="s">
        <v>495</v>
      </c>
      <c r="R20" s="116">
        <v>1.7</v>
      </c>
      <c r="S20" s="116">
        <v>25.9</v>
      </c>
      <c r="T20" s="116">
        <v>82</v>
      </c>
      <c r="U20" s="116">
        <v>1</v>
      </c>
      <c r="V20" s="116">
        <v>993.3</v>
      </c>
      <c r="W20" s="117">
        <v>19.100000000000001</v>
      </c>
      <c r="X20" s="442">
        <v>9.8000000000000007</v>
      </c>
      <c r="Y20" s="115" t="s">
        <v>316</v>
      </c>
      <c r="Z20" s="126">
        <v>0.15</v>
      </c>
      <c r="AA20" s="126">
        <v>1.6</v>
      </c>
      <c r="AB20" s="127">
        <v>6.4000000000000001E-2</v>
      </c>
      <c r="AC20" s="126">
        <v>0.57999999999999996</v>
      </c>
      <c r="AD20" s="126">
        <v>0.06</v>
      </c>
      <c r="AE20" s="126" t="s">
        <v>317</v>
      </c>
      <c r="AF20" s="117">
        <v>0.33</v>
      </c>
      <c r="AG20" s="115">
        <v>47</v>
      </c>
      <c r="AH20" s="126">
        <v>22</v>
      </c>
      <c r="AI20" s="126" t="s">
        <v>445</v>
      </c>
      <c r="AJ20" s="126">
        <v>43</v>
      </c>
      <c r="AK20" s="126" t="s">
        <v>321</v>
      </c>
      <c r="AL20" s="126" t="s">
        <v>293</v>
      </c>
      <c r="AM20" s="126" t="s">
        <v>322</v>
      </c>
      <c r="AN20" s="126">
        <v>0.55000000000000004</v>
      </c>
      <c r="AO20" s="126" t="s">
        <v>336</v>
      </c>
      <c r="AP20" s="126">
        <v>1.4</v>
      </c>
      <c r="AQ20" s="126">
        <v>21</v>
      </c>
      <c r="AR20" s="126">
        <v>0.2</v>
      </c>
      <c r="AS20" s="126" t="s">
        <v>333</v>
      </c>
      <c r="AT20" s="126" t="s">
        <v>323</v>
      </c>
      <c r="AU20" s="126" t="s">
        <v>324</v>
      </c>
      <c r="AV20" s="126" t="s">
        <v>335</v>
      </c>
      <c r="AW20" s="126">
        <v>0.63</v>
      </c>
      <c r="AX20" s="126">
        <v>0.09</v>
      </c>
      <c r="AY20" s="126" t="s">
        <v>327</v>
      </c>
      <c r="AZ20" s="126">
        <v>0.36</v>
      </c>
      <c r="BA20" s="126" t="s">
        <v>328</v>
      </c>
      <c r="BB20" s="126">
        <v>0.78</v>
      </c>
      <c r="BC20" s="126" t="s">
        <v>300</v>
      </c>
      <c r="BD20" s="126" t="s">
        <v>294</v>
      </c>
      <c r="BE20" s="126" t="s">
        <v>272</v>
      </c>
      <c r="BF20" s="116" t="s">
        <v>271</v>
      </c>
      <c r="BG20" s="116" t="s">
        <v>272</v>
      </c>
      <c r="BH20" s="116" t="s">
        <v>329</v>
      </c>
      <c r="BI20" s="116" t="s">
        <v>330</v>
      </c>
      <c r="BJ20" s="126">
        <v>1.3</v>
      </c>
      <c r="BK20" s="116" t="s">
        <v>331</v>
      </c>
      <c r="BL20" s="126" t="s">
        <v>272</v>
      </c>
      <c r="BM20" s="115" t="s">
        <v>305</v>
      </c>
      <c r="BN20" s="127">
        <v>0.17</v>
      </c>
      <c r="BO20" s="127">
        <v>0.47</v>
      </c>
      <c r="BP20" s="127">
        <v>0.19</v>
      </c>
      <c r="BQ20" s="127">
        <v>0.86</v>
      </c>
      <c r="BR20" s="126">
        <v>0.36</v>
      </c>
      <c r="BS20" s="116">
        <v>0.92</v>
      </c>
      <c r="BT20" s="116">
        <v>0.19</v>
      </c>
      <c r="BU20" s="34">
        <v>1.7</v>
      </c>
      <c r="BV20" s="116">
        <v>0.61</v>
      </c>
      <c r="BW20" s="117">
        <v>1.4</v>
      </c>
      <c r="BX20" s="70"/>
    </row>
    <row r="21" spans="2:76" ht="20.100000000000001" customHeight="1" x14ac:dyDescent="0.15">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8" t="s">
        <v>0</v>
      </c>
      <c r="C23" s="369"/>
      <c r="D23" s="356"/>
      <c r="E23" s="357"/>
      <c r="F23" s="357"/>
      <c r="G23" s="357"/>
      <c r="H23" s="357"/>
      <c r="I23" s="357"/>
      <c r="J23" s="357"/>
      <c r="K23" s="357"/>
      <c r="L23" s="357"/>
      <c r="M23" s="357"/>
      <c r="N23" s="357"/>
      <c r="O23" s="357"/>
      <c r="P23" s="358"/>
      <c r="Q23" s="356"/>
      <c r="R23" s="357"/>
      <c r="S23" s="357"/>
      <c r="T23" s="357"/>
      <c r="U23" s="357"/>
      <c r="V23" s="357"/>
      <c r="W23" s="358"/>
      <c r="X23" s="131"/>
      <c r="Y23" s="119">
        <v>1.4E-2</v>
      </c>
      <c r="Z23" s="118">
        <v>1.7000000000000001E-2</v>
      </c>
      <c r="AA23" s="118">
        <v>1.4E-2</v>
      </c>
      <c r="AB23" s="119">
        <v>1.2999999999999999E-2</v>
      </c>
      <c r="AC23" s="118">
        <v>3.8E-3</v>
      </c>
      <c r="AD23" s="118">
        <v>5.1000000000000004E-3</v>
      </c>
      <c r="AE23" s="118">
        <v>6.4000000000000003E-3</v>
      </c>
      <c r="AF23" s="96">
        <v>4.9000000000000002E-2</v>
      </c>
      <c r="AG23" s="119">
        <v>32</v>
      </c>
      <c r="AH23" s="118">
        <v>9.8000000000000007</v>
      </c>
      <c r="AI23" s="118" t="s">
        <v>445</v>
      </c>
      <c r="AJ23" s="118">
        <v>18</v>
      </c>
      <c r="AK23" s="118">
        <v>75</v>
      </c>
      <c r="AL23" s="118">
        <v>0.1</v>
      </c>
      <c r="AM23" s="118">
        <v>4.5</v>
      </c>
      <c r="AN23" s="118">
        <v>8.4000000000000005E-2</v>
      </c>
      <c r="AO23" s="118">
        <v>0.23</v>
      </c>
      <c r="AP23" s="118">
        <v>0.13</v>
      </c>
      <c r="AQ23" s="118">
        <v>8.8000000000000007</v>
      </c>
      <c r="AR23" s="118">
        <v>0.11</v>
      </c>
      <c r="AS23" s="118">
        <v>0.34</v>
      </c>
      <c r="AT23" s="118">
        <v>0.93</v>
      </c>
      <c r="AU23" s="118">
        <v>12</v>
      </c>
      <c r="AV23" s="118">
        <v>0.15</v>
      </c>
      <c r="AW23" s="118">
        <v>0.47</v>
      </c>
      <c r="AX23" s="118">
        <v>8.1000000000000003E-2</v>
      </c>
      <c r="AY23" s="118">
        <v>0.25</v>
      </c>
      <c r="AZ23" s="118">
        <v>7.2999999999999995E-2</v>
      </c>
      <c r="BA23" s="118">
        <v>3.5999999999999997E-2</v>
      </c>
      <c r="BB23" s="118">
        <v>0.22</v>
      </c>
      <c r="BC23" s="118">
        <v>6.9000000000000006E-2</v>
      </c>
      <c r="BD23" s="118">
        <v>0.21</v>
      </c>
      <c r="BE23" s="118">
        <v>0.12</v>
      </c>
      <c r="BF23" s="95">
        <v>0.14000000000000001</v>
      </c>
      <c r="BG23" s="129">
        <v>0.12</v>
      </c>
      <c r="BH23" s="129">
        <v>0.6</v>
      </c>
      <c r="BI23" s="129">
        <v>6.7000000000000004E-2</v>
      </c>
      <c r="BJ23" s="129">
        <v>0.26</v>
      </c>
      <c r="BK23" s="129">
        <v>0.28000000000000003</v>
      </c>
      <c r="BL23" s="130">
        <v>0.12</v>
      </c>
      <c r="BM23" s="93">
        <v>2.9000000000000001E-2</v>
      </c>
      <c r="BN23" s="119">
        <v>0.04</v>
      </c>
      <c r="BO23" s="119">
        <v>7.3999999999999996E-2</v>
      </c>
      <c r="BP23" s="119">
        <v>0.12</v>
      </c>
      <c r="BQ23" s="119">
        <v>9.4E-2</v>
      </c>
      <c r="BR23" s="118">
        <v>3.9E-2</v>
      </c>
      <c r="BS23" s="95">
        <v>4.1000000000000002E-2</v>
      </c>
      <c r="BT23" s="95">
        <v>2.3E-2</v>
      </c>
      <c r="BU23" s="95"/>
      <c r="BV23" s="95"/>
      <c r="BW23" s="96">
        <v>0.32</v>
      </c>
      <c r="BX23" s="132"/>
    </row>
    <row r="24" spans="2:76" ht="20.100000000000001" customHeight="1" x14ac:dyDescent="0.15">
      <c r="B24" s="370" t="s">
        <v>1</v>
      </c>
      <c r="C24" s="371"/>
      <c r="D24" s="359"/>
      <c r="E24" s="360"/>
      <c r="F24" s="360"/>
      <c r="G24" s="360"/>
      <c r="H24" s="360"/>
      <c r="I24" s="360"/>
      <c r="J24" s="360"/>
      <c r="K24" s="360"/>
      <c r="L24" s="360"/>
      <c r="M24" s="360"/>
      <c r="N24" s="360"/>
      <c r="O24" s="360"/>
      <c r="P24" s="361"/>
      <c r="Q24" s="359"/>
      <c r="R24" s="360"/>
      <c r="S24" s="360"/>
      <c r="T24" s="360"/>
      <c r="U24" s="360"/>
      <c r="V24" s="360"/>
      <c r="W24" s="361"/>
      <c r="X24" s="133"/>
      <c r="Y24" s="127">
        <v>4.8000000000000001E-2</v>
      </c>
      <c r="Z24" s="126">
        <v>5.6000000000000001E-2</v>
      </c>
      <c r="AA24" s="126">
        <v>4.5999999999999999E-2</v>
      </c>
      <c r="AB24" s="127">
        <v>4.2000000000000003E-2</v>
      </c>
      <c r="AC24" s="126">
        <v>1.2999999999999999E-2</v>
      </c>
      <c r="AD24" s="126">
        <v>1.7000000000000001E-2</v>
      </c>
      <c r="AE24" s="126">
        <v>2.1000000000000001E-2</v>
      </c>
      <c r="AF24" s="117">
        <v>0.16</v>
      </c>
      <c r="AG24" s="127">
        <v>110</v>
      </c>
      <c r="AH24" s="126">
        <v>33</v>
      </c>
      <c r="AI24" s="126" t="s">
        <v>445</v>
      </c>
      <c r="AJ24" s="126">
        <v>59</v>
      </c>
      <c r="AK24" s="126">
        <v>250</v>
      </c>
      <c r="AL24" s="126">
        <v>0.34</v>
      </c>
      <c r="AM24" s="126">
        <v>15</v>
      </c>
      <c r="AN24" s="126">
        <v>0.28000000000000003</v>
      </c>
      <c r="AO24" s="126">
        <v>0.77</v>
      </c>
      <c r="AP24" s="126">
        <v>0.43</v>
      </c>
      <c r="AQ24" s="126">
        <v>29</v>
      </c>
      <c r="AR24" s="126">
        <v>0.36</v>
      </c>
      <c r="AS24" s="126">
        <v>1.1000000000000001</v>
      </c>
      <c r="AT24" s="126">
        <v>3.1</v>
      </c>
      <c r="AU24" s="126">
        <v>41</v>
      </c>
      <c r="AV24" s="126">
        <v>0.51</v>
      </c>
      <c r="AW24" s="126">
        <v>1.6</v>
      </c>
      <c r="AX24" s="126">
        <v>0.27</v>
      </c>
      <c r="AY24" s="126">
        <v>0.83</v>
      </c>
      <c r="AZ24" s="126">
        <v>0.24</v>
      </c>
      <c r="BA24" s="126">
        <v>0.12</v>
      </c>
      <c r="BB24" s="126">
        <v>0.73</v>
      </c>
      <c r="BC24" s="126">
        <v>0.23</v>
      </c>
      <c r="BD24" s="126">
        <v>0.68</v>
      </c>
      <c r="BE24" s="126">
        <v>0.41</v>
      </c>
      <c r="BF24" s="116">
        <v>0.45</v>
      </c>
      <c r="BG24" s="116">
        <v>0.41</v>
      </c>
      <c r="BH24" s="116">
        <v>2</v>
      </c>
      <c r="BI24" s="116">
        <v>0.22</v>
      </c>
      <c r="BJ24" s="116">
        <v>0.86</v>
      </c>
      <c r="BK24" s="116">
        <v>0.92</v>
      </c>
      <c r="BL24" s="126">
        <v>0.42</v>
      </c>
      <c r="BM24" s="115">
        <v>9.7000000000000003E-2</v>
      </c>
      <c r="BN24" s="127">
        <v>0.13</v>
      </c>
      <c r="BO24" s="127">
        <v>0.25</v>
      </c>
      <c r="BP24" s="127">
        <v>0.39</v>
      </c>
      <c r="BQ24" s="127">
        <v>0.31</v>
      </c>
      <c r="BR24" s="126">
        <v>0.13</v>
      </c>
      <c r="BS24" s="116">
        <v>0.14000000000000001</v>
      </c>
      <c r="BT24" s="116">
        <v>7.5999999999999998E-2</v>
      </c>
      <c r="BU24" s="116"/>
      <c r="BV24" s="116"/>
      <c r="BW24" s="117">
        <v>1.1000000000000001</v>
      </c>
      <c r="BX24" s="134"/>
    </row>
    <row r="25" spans="2:76" ht="20.100000000000001" customHeight="1" x14ac:dyDescent="0.15">
      <c r="B25" s="372" t="s">
        <v>29</v>
      </c>
      <c r="C25" s="366"/>
      <c r="D25" s="367"/>
      <c r="E25" s="373"/>
      <c r="F25" s="373"/>
      <c r="G25" s="373"/>
      <c r="H25" s="373"/>
      <c r="I25" s="373"/>
      <c r="J25" s="373"/>
      <c r="K25" s="373"/>
      <c r="L25" s="373"/>
      <c r="M25" s="373"/>
      <c r="N25" s="373"/>
      <c r="O25" s="373"/>
      <c r="P25" s="365"/>
      <c r="Q25" s="390" t="s">
        <v>730</v>
      </c>
      <c r="R25" s="373"/>
      <c r="S25" s="373"/>
      <c r="T25" s="373"/>
      <c r="U25" s="373"/>
      <c r="V25" s="373"/>
      <c r="W25" s="373"/>
      <c r="X25" s="365"/>
      <c r="Y25" s="350"/>
      <c r="Z25" s="350"/>
      <c r="AA25" s="362"/>
      <c r="AB25" s="350"/>
      <c r="AC25" s="350"/>
      <c r="AD25" s="350"/>
      <c r="AE25" s="350"/>
      <c r="AF25" s="350"/>
      <c r="AG25" s="353"/>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14"/>
      <c r="BJ25" s="14"/>
      <c r="BK25" s="350"/>
      <c r="BL25" s="350"/>
      <c r="BM25" s="353"/>
      <c r="BN25" s="350"/>
      <c r="BO25" s="350"/>
      <c r="BP25" s="350"/>
      <c r="BQ25" s="350"/>
      <c r="BR25" s="350"/>
      <c r="BS25" s="350"/>
      <c r="BT25" s="350"/>
      <c r="BU25" s="350"/>
      <c r="BV25" s="350"/>
      <c r="BW25" s="362"/>
      <c r="BX25" s="379"/>
    </row>
    <row r="26" spans="2:76" ht="20.100000000000001" customHeight="1" x14ac:dyDescent="0.15">
      <c r="B26" s="372"/>
      <c r="C26" s="366"/>
      <c r="D26" s="372"/>
      <c r="E26" s="374"/>
      <c r="F26" s="374"/>
      <c r="G26" s="374"/>
      <c r="H26" s="374"/>
      <c r="I26" s="374"/>
      <c r="J26" s="374"/>
      <c r="K26" s="374"/>
      <c r="L26" s="374"/>
      <c r="M26" s="374"/>
      <c r="N26" s="374"/>
      <c r="O26" s="374"/>
      <c r="P26" s="366"/>
      <c r="Q26" s="372"/>
      <c r="R26" s="374"/>
      <c r="S26" s="374"/>
      <c r="T26" s="374"/>
      <c r="U26" s="374"/>
      <c r="V26" s="374"/>
      <c r="W26" s="374"/>
      <c r="X26" s="366"/>
      <c r="Y26" s="351"/>
      <c r="Z26" s="351"/>
      <c r="AA26" s="363"/>
      <c r="AB26" s="351"/>
      <c r="AC26" s="351"/>
      <c r="AD26" s="351"/>
      <c r="AE26" s="351"/>
      <c r="AF26" s="351"/>
      <c r="AG26" s="354"/>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135"/>
      <c r="BJ26" s="135"/>
      <c r="BK26" s="351"/>
      <c r="BL26" s="351"/>
      <c r="BM26" s="354"/>
      <c r="BN26" s="351"/>
      <c r="BO26" s="351"/>
      <c r="BP26" s="351"/>
      <c r="BQ26" s="351"/>
      <c r="BR26" s="351"/>
      <c r="BS26" s="351"/>
      <c r="BT26" s="351"/>
      <c r="BU26" s="351"/>
      <c r="BV26" s="351"/>
      <c r="BW26" s="363"/>
      <c r="BX26" s="380"/>
    </row>
    <row r="27" spans="2:76" ht="20.100000000000001" customHeight="1" x14ac:dyDescent="0.15">
      <c r="B27" s="347"/>
      <c r="C27" s="349"/>
      <c r="D27" s="347"/>
      <c r="E27" s="348"/>
      <c r="F27" s="348"/>
      <c r="G27" s="348"/>
      <c r="H27" s="348"/>
      <c r="I27" s="348"/>
      <c r="J27" s="348"/>
      <c r="K27" s="348"/>
      <c r="L27" s="348"/>
      <c r="M27" s="348"/>
      <c r="N27" s="348"/>
      <c r="O27" s="348"/>
      <c r="P27" s="349"/>
      <c r="Q27" s="347"/>
      <c r="R27" s="348"/>
      <c r="S27" s="348"/>
      <c r="T27" s="348"/>
      <c r="U27" s="348"/>
      <c r="V27" s="348"/>
      <c r="W27" s="348"/>
      <c r="X27" s="349"/>
      <c r="Y27" s="352"/>
      <c r="Z27" s="352"/>
      <c r="AA27" s="364"/>
      <c r="AB27" s="352"/>
      <c r="AC27" s="352"/>
      <c r="AD27" s="352"/>
      <c r="AE27" s="352"/>
      <c r="AF27" s="352"/>
      <c r="AG27" s="355"/>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19"/>
      <c r="BJ27" s="19"/>
      <c r="BK27" s="352"/>
      <c r="BL27" s="352"/>
      <c r="BM27" s="355"/>
      <c r="BN27" s="352"/>
      <c r="BO27" s="352"/>
      <c r="BP27" s="352"/>
      <c r="BQ27" s="352"/>
      <c r="BR27" s="352"/>
      <c r="BS27" s="352"/>
      <c r="BT27" s="352"/>
      <c r="BU27" s="352"/>
      <c r="BV27" s="352"/>
      <c r="BW27" s="364"/>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68">
    <mergeCell ref="BO25:BO27"/>
    <mergeCell ref="BP25:BP27"/>
    <mergeCell ref="BQ25:BQ27"/>
    <mergeCell ref="BR25:BR27"/>
    <mergeCell ref="BX25:BX27"/>
    <mergeCell ref="BS25:BS27"/>
    <mergeCell ref="BT25:BT27"/>
    <mergeCell ref="BU25:BU27"/>
    <mergeCell ref="BV25:BV27"/>
    <mergeCell ref="BW25:BW27"/>
    <mergeCell ref="BH25:BH27"/>
    <mergeCell ref="BK25:BK27"/>
    <mergeCell ref="BL25:BL27"/>
    <mergeCell ref="BM25:BM27"/>
    <mergeCell ref="BN25:BN27"/>
    <mergeCell ref="BC25:BC27"/>
    <mergeCell ref="BD25:BD27"/>
    <mergeCell ref="BE25:BE27"/>
    <mergeCell ref="BF25:BF27"/>
    <mergeCell ref="BG25:BG27"/>
    <mergeCell ref="AX25:AX27"/>
    <mergeCell ref="AY25:AY27"/>
    <mergeCell ref="AZ25:AZ27"/>
    <mergeCell ref="BA25:BA27"/>
    <mergeCell ref="BB25:BB27"/>
    <mergeCell ref="AS25:AS27"/>
    <mergeCell ref="AT25:AT27"/>
    <mergeCell ref="AU25:AU27"/>
    <mergeCell ref="AV25:AV27"/>
    <mergeCell ref="AW25:AW27"/>
    <mergeCell ref="AN25:AN27"/>
    <mergeCell ref="AO25:AO27"/>
    <mergeCell ref="AP25:AP27"/>
    <mergeCell ref="AQ25:AQ27"/>
    <mergeCell ref="AR25:AR27"/>
    <mergeCell ref="AI25:AI27"/>
    <mergeCell ref="AJ25:AJ27"/>
    <mergeCell ref="AK25:AK27"/>
    <mergeCell ref="AL25:AL27"/>
    <mergeCell ref="AM25:AM27"/>
    <mergeCell ref="AD25:AD27"/>
    <mergeCell ref="AE25:AE27"/>
    <mergeCell ref="AF25:AF27"/>
    <mergeCell ref="AG25:AG27"/>
    <mergeCell ref="AH25:AH27"/>
    <mergeCell ref="Y25:Y27"/>
    <mergeCell ref="Z25:Z27"/>
    <mergeCell ref="AA25:AA27"/>
    <mergeCell ref="AB25:AB27"/>
    <mergeCell ref="AC25:AC27"/>
    <mergeCell ref="B23:C23"/>
    <mergeCell ref="D23:P24"/>
    <mergeCell ref="Q23:W24"/>
    <mergeCell ref="B24:C24"/>
    <mergeCell ref="B25:C27"/>
    <mergeCell ref="D25:P27"/>
    <mergeCell ref="Q25:X27"/>
    <mergeCell ref="BM4:BW4"/>
    <mergeCell ref="B5:C6"/>
    <mergeCell ref="D5:P5"/>
    <mergeCell ref="Q5:Q6"/>
    <mergeCell ref="D6:E6"/>
    <mergeCell ref="K6:L6"/>
    <mergeCell ref="D2:I2"/>
    <mergeCell ref="D4:P4"/>
    <mergeCell ref="Q4:W4"/>
    <mergeCell ref="Y4:AF4"/>
    <mergeCell ref="AG4:BL4"/>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view="pageBreakPreview" zoomScale="70" zoomScaleNormal="70" zoomScaleSheetLayoutView="70" workbookViewId="0">
      <selection activeCell="U16" sqref="U16"/>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81" t="s">
        <v>465</v>
      </c>
      <c r="E2" s="382"/>
      <c r="F2" s="382"/>
      <c r="G2" s="382"/>
      <c r="H2" s="382"/>
      <c r="I2" s="383"/>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87" t="s">
        <v>255</v>
      </c>
      <c r="E4" s="388"/>
      <c r="F4" s="388"/>
      <c r="G4" s="388"/>
      <c r="H4" s="388"/>
      <c r="I4" s="388"/>
      <c r="J4" s="388"/>
      <c r="K4" s="388"/>
      <c r="L4" s="388"/>
      <c r="M4" s="388"/>
      <c r="N4" s="388"/>
      <c r="O4" s="388"/>
      <c r="P4" s="389"/>
      <c r="Q4" s="384" t="s">
        <v>240</v>
      </c>
      <c r="R4" s="385"/>
      <c r="S4" s="385"/>
      <c r="T4" s="385"/>
      <c r="U4" s="385"/>
      <c r="V4" s="385"/>
      <c r="W4" s="386"/>
      <c r="X4" s="80" t="s">
        <v>264</v>
      </c>
      <c r="Y4" s="384" t="s">
        <v>36</v>
      </c>
      <c r="Z4" s="385"/>
      <c r="AA4" s="385"/>
      <c r="AB4" s="385"/>
      <c r="AC4" s="385"/>
      <c r="AD4" s="385"/>
      <c r="AE4" s="385"/>
      <c r="AF4" s="386"/>
      <c r="AG4" s="384" t="s">
        <v>37</v>
      </c>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6"/>
      <c r="BM4" s="384" t="s">
        <v>38</v>
      </c>
      <c r="BN4" s="385"/>
      <c r="BO4" s="385"/>
      <c r="BP4" s="385"/>
      <c r="BQ4" s="385"/>
      <c r="BR4" s="385"/>
      <c r="BS4" s="385"/>
      <c r="BT4" s="385"/>
      <c r="BU4" s="385"/>
      <c r="BV4" s="385"/>
      <c r="BW4" s="386"/>
      <c r="BX4" s="12" t="s">
        <v>30</v>
      </c>
    </row>
    <row r="5" spans="2:76" ht="20.100000000000001" customHeight="1" x14ac:dyDescent="0.15">
      <c r="B5" s="367" t="s">
        <v>27</v>
      </c>
      <c r="C5" s="365"/>
      <c r="D5" s="377" t="s">
        <v>256</v>
      </c>
      <c r="E5" s="377"/>
      <c r="F5" s="377"/>
      <c r="G5" s="377"/>
      <c r="H5" s="377"/>
      <c r="I5" s="377"/>
      <c r="J5" s="377"/>
      <c r="K5" s="377"/>
      <c r="L5" s="377"/>
      <c r="M5" s="377"/>
      <c r="N5" s="377"/>
      <c r="O5" s="377"/>
      <c r="P5" s="378"/>
      <c r="Q5" s="353" t="s">
        <v>241</v>
      </c>
      <c r="R5" s="14" t="s">
        <v>253</v>
      </c>
      <c r="S5" s="14" t="s">
        <v>252</v>
      </c>
      <c r="T5" s="14" t="s">
        <v>251</v>
      </c>
      <c r="U5" s="14" t="s">
        <v>250</v>
      </c>
      <c r="V5" s="14" t="s">
        <v>248</v>
      </c>
      <c r="W5" s="62" t="s">
        <v>249</v>
      </c>
      <c r="X5" s="65" t="s">
        <v>32</v>
      </c>
      <c r="Y5" s="9" t="s">
        <v>558</v>
      </c>
      <c r="Z5" s="10" t="s">
        <v>559</v>
      </c>
      <c r="AA5" s="10" t="s">
        <v>560</v>
      </c>
      <c r="AB5" s="11" t="s">
        <v>561</v>
      </c>
      <c r="AC5" s="10" t="s">
        <v>562</v>
      </c>
      <c r="AD5" s="10" t="s">
        <v>563</v>
      </c>
      <c r="AE5" s="10" t="s">
        <v>564</v>
      </c>
      <c r="AF5" s="12" t="s">
        <v>565</v>
      </c>
      <c r="AG5" s="13" t="s">
        <v>2</v>
      </c>
      <c r="AH5" s="14" t="s">
        <v>3</v>
      </c>
      <c r="AI5" s="14" t="s">
        <v>337</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338</v>
      </c>
      <c r="BE5" s="14" t="s">
        <v>24</v>
      </c>
      <c r="BF5" s="15" t="s">
        <v>339</v>
      </c>
      <c r="BG5" s="15" t="s">
        <v>265</v>
      </c>
      <c r="BH5" s="15" t="s">
        <v>340</v>
      </c>
      <c r="BI5" s="15" t="s">
        <v>341</v>
      </c>
      <c r="BJ5" s="15" t="s">
        <v>25</v>
      </c>
      <c r="BK5" s="15" t="s">
        <v>286</v>
      </c>
      <c r="BL5" s="14" t="s">
        <v>287</v>
      </c>
      <c r="BM5" s="9" t="s">
        <v>342</v>
      </c>
      <c r="BN5" s="11" t="s">
        <v>343</v>
      </c>
      <c r="BO5" s="11" t="s">
        <v>344</v>
      </c>
      <c r="BP5" s="11" t="s">
        <v>345</v>
      </c>
      <c r="BQ5" s="11" t="s">
        <v>346</v>
      </c>
      <c r="BR5" s="10" t="s">
        <v>347</v>
      </c>
      <c r="BS5" s="8" t="s">
        <v>348</v>
      </c>
      <c r="BT5" s="8" t="s">
        <v>349</v>
      </c>
      <c r="BU5" s="8" t="s">
        <v>350</v>
      </c>
      <c r="BV5" s="8" t="s">
        <v>351</v>
      </c>
      <c r="BW5" s="12" t="s">
        <v>352</v>
      </c>
      <c r="BX5" s="16"/>
    </row>
    <row r="6" spans="2:76" ht="20.100000000000001" customHeight="1" x14ac:dyDescent="0.15">
      <c r="B6" s="347"/>
      <c r="C6" s="349"/>
      <c r="D6" s="375" t="s">
        <v>257</v>
      </c>
      <c r="E6" s="376"/>
      <c r="F6" s="84" t="s">
        <v>258</v>
      </c>
      <c r="G6" s="84" t="s">
        <v>259</v>
      </c>
      <c r="H6" s="84" t="s">
        <v>260</v>
      </c>
      <c r="I6" s="84" t="s">
        <v>254</v>
      </c>
      <c r="J6" s="84" t="s">
        <v>261</v>
      </c>
      <c r="K6" s="376" t="s">
        <v>257</v>
      </c>
      <c r="L6" s="376"/>
      <c r="M6" s="84" t="s">
        <v>258</v>
      </c>
      <c r="N6" s="84" t="s">
        <v>259</v>
      </c>
      <c r="O6" s="84" t="s">
        <v>260</v>
      </c>
      <c r="P6" s="84" t="s">
        <v>254</v>
      </c>
      <c r="Q6" s="355"/>
      <c r="R6" s="19" t="s">
        <v>242</v>
      </c>
      <c r="S6" s="19" t="s">
        <v>243</v>
      </c>
      <c r="T6" s="19" t="s">
        <v>244</v>
      </c>
      <c r="U6" s="19" t="s">
        <v>245</v>
      </c>
      <c r="V6" s="19" t="s">
        <v>246</v>
      </c>
      <c r="W6" s="61" t="s">
        <v>247</v>
      </c>
      <c r="X6" s="60" t="s">
        <v>162</v>
      </c>
      <c r="Y6" s="18" t="s">
        <v>162</v>
      </c>
      <c r="Z6" s="19" t="s">
        <v>162</v>
      </c>
      <c r="AA6" s="19" t="s">
        <v>162</v>
      </c>
      <c r="AB6" s="20" t="s">
        <v>162</v>
      </c>
      <c r="AC6" s="19" t="s">
        <v>162</v>
      </c>
      <c r="AD6" s="19" t="s">
        <v>162</v>
      </c>
      <c r="AE6" s="19" t="s">
        <v>162</v>
      </c>
      <c r="AF6" s="21" t="s">
        <v>162</v>
      </c>
      <c r="AG6" s="18" t="s">
        <v>288</v>
      </c>
      <c r="AH6" s="19" t="s">
        <v>288</v>
      </c>
      <c r="AI6" s="19" t="s">
        <v>288</v>
      </c>
      <c r="AJ6" s="19" t="s">
        <v>288</v>
      </c>
      <c r="AK6" s="19" t="s">
        <v>288</v>
      </c>
      <c r="AL6" s="19" t="s">
        <v>288</v>
      </c>
      <c r="AM6" s="19" t="s">
        <v>288</v>
      </c>
      <c r="AN6" s="19" t="s">
        <v>288</v>
      </c>
      <c r="AO6" s="19" t="s">
        <v>288</v>
      </c>
      <c r="AP6" s="19" t="s">
        <v>288</v>
      </c>
      <c r="AQ6" s="19" t="s">
        <v>288</v>
      </c>
      <c r="AR6" s="19" t="s">
        <v>288</v>
      </c>
      <c r="AS6" s="19" t="s">
        <v>288</v>
      </c>
      <c r="AT6" s="19" t="s">
        <v>288</v>
      </c>
      <c r="AU6" s="19" t="s">
        <v>288</v>
      </c>
      <c r="AV6" s="19" t="s">
        <v>288</v>
      </c>
      <c r="AW6" s="19" t="s">
        <v>288</v>
      </c>
      <c r="AX6" s="19" t="s">
        <v>288</v>
      </c>
      <c r="AY6" s="19" t="s">
        <v>288</v>
      </c>
      <c r="AZ6" s="19" t="s">
        <v>288</v>
      </c>
      <c r="BA6" s="19" t="s">
        <v>288</v>
      </c>
      <c r="BB6" s="19" t="s">
        <v>288</v>
      </c>
      <c r="BC6" s="19" t="s">
        <v>288</v>
      </c>
      <c r="BD6" s="19" t="s">
        <v>288</v>
      </c>
      <c r="BE6" s="19" t="s">
        <v>288</v>
      </c>
      <c r="BF6" s="17" t="s">
        <v>288</v>
      </c>
      <c r="BG6" s="17" t="s">
        <v>288</v>
      </c>
      <c r="BH6" s="17" t="s">
        <v>288</v>
      </c>
      <c r="BI6" s="17" t="s">
        <v>288</v>
      </c>
      <c r="BJ6" s="17" t="s">
        <v>288</v>
      </c>
      <c r="BK6" s="17" t="s">
        <v>288</v>
      </c>
      <c r="BL6" s="19" t="s">
        <v>288</v>
      </c>
      <c r="BM6" s="59" t="s">
        <v>353</v>
      </c>
      <c r="BN6" s="19" t="s">
        <v>353</v>
      </c>
      <c r="BO6" s="19" t="s">
        <v>353</v>
      </c>
      <c r="BP6" s="19" t="s">
        <v>353</v>
      </c>
      <c r="BQ6" s="19" t="s">
        <v>353</v>
      </c>
      <c r="BR6" s="60" t="s">
        <v>353</v>
      </c>
      <c r="BS6" s="19" t="s">
        <v>353</v>
      </c>
      <c r="BT6" s="19" t="s">
        <v>353</v>
      </c>
      <c r="BU6" s="19" t="s">
        <v>353</v>
      </c>
      <c r="BV6" s="20" t="s">
        <v>353</v>
      </c>
      <c r="BW6" s="21" t="s">
        <v>353</v>
      </c>
      <c r="BX6" s="22"/>
    </row>
    <row r="7" spans="2:76" ht="20.100000000000001" customHeight="1" x14ac:dyDescent="0.15">
      <c r="B7" s="13" t="s">
        <v>28</v>
      </c>
      <c r="C7" s="23" t="s">
        <v>223</v>
      </c>
      <c r="D7" s="75" t="s">
        <v>262</v>
      </c>
      <c r="E7" s="64">
        <v>28</v>
      </c>
      <c r="F7" s="64">
        <v>10</v>
      </c>
      <c r="G7" s="64">
        <v>20</v>
      </c>
      <c r="H7" s="64">
        <v>10</v>
      </c>
      <c r="I7" s="64">
        <v>0</v>
      </c>
      <c r="J7" s="64" t="s">
        <v>266</v>
      </c>
      <c r="K7" s="64" t="s">
        <v>262</v>
      </c>
      <c r="L7" s="64">
        <v>28</v>
      </c>
      <c r="M7" s="64">
        <v>10</v>
      </c>
      <c r="N7" s="64">
        <v>21</v>
      </c>
      <c r="O7" s="64">
        <v>10</v>
      </c>
      <c r="P7" s="64">
        <v>0</v>
      </c>
      <c r="Q7" s="93" t="s">
        <v>495</v>
      </c>
      <c r="R7" s="94">
        <v>1.5</v>
      </c>
      <c r="S7" s="95">
        <v>16.5</v>
      </c>
      <c r="T7" s="95">
        <v>58</v>
      </c>
      <c r="U7" s="95" t="s">
        <v>557</v>
      </c>
      <c r="V7" s="95">
        <v>998.2</v>
      </c>
      <c r="W7" s="96">
        <v>16</v>
      </c>
      <c r="X7" s="438">
        <v>16.5</v>
      </c>
      <c r="Y7" s="93" t="s">
        <v>354</v>
      </c>
      <c r="Z7" s="118">
        <v>0.15</v>
      </c>
      <c r="AA7" s="118">
        <v>4.0999999999999996</v>
      </c>
      <c r="AB7" s="119">
        <v>5.1999999999999998E-2</v>
      </c>
      <c r="AC7" s="118">
        <v>1.7</v>
      </c>
      <c r="AD7" s="118">
        <v>0.13</v>
      </c>
      <c r="AE7" s="118">
        <v>1.7000000000000001E-2</v>
      </c>
      <c r="AF7" s="96" t="s">
        <v>318</v>
      </c>
      <c r="AG7" s="93">
        <v>190</v>
      </c>
      <c r="AH7" s="118">
        <v>120</v>
      </c>
      <c r="AI7" s="118" t="s">
        <v>445</v>
      </c>
      <c r="AJ7" s="118">
        <v>160</v>
      </c>
      <c r="AK7" s="118">
        <v>130</v>
      </c>
      <c r="AL7" s="118" t="s">
        <v>335</v>
      </c>
      <c r="AM7" s="118">
        <v>5.9</v>
      </c>
      <c r="AN7" s="118">
        <v>0.82</v>
      </c>
      <c r="AO7" s="118">
        <v>0.52</v>
      </c>
      <c r="AP7" s="118">
        <v>5.0999999999999996</v>
      </c>
      <c r="AQ7" s="118">
        <v>92</v>
      </c>
      <c r="AR7" s="118" t="s">
        <v>355</v>
      </c>
      <c r="AS7" s="118" t="s">
        <v>311</v>
      </c>
      <c r="AT7" s="118">
        <v>1.5</v>
      </c>
      <c r="AU7" s="118">
        <v>21</v>
      </c>
      <c r="AV7" s="118">
        <v>2.2999999999999998</v>
      </c>
      <c r="AW7" s="118">
        <v>0.79</v>
      </c>
      <c r="AX7" s="118">
        <v>0.52</v>
      </c>
      <c r="AY7" s="118" t="s">
        <v>356</v>
      </c>
      <c r="AZ7" s="118">
        <v>1.2</v>
      </c>
      <c r="BA7" s="118">
        <v>4.8000000000000001E-2</v>
      </c>
      <c r="BB7" s="118">
        <v>2.9</v>
      </c>
      <c r="BC7" s="118">
        <v>0.12</v>
      </c>
      <c r="BD7" s="118">
        <v>0.2</v>
      </c>
      <c r="BE7" s="118" t="s">
        <v>272</v>
      </c>
      <c r="BF7" s="95" t="s">
        <v>268</v>
      </c>
      <c r="BG7" s="95" t="s">
        <v>271</v>
      </c>
      <c r="BH7" s="95" t="s">
        <v>357</v>
      </c>
      <c r="BI7" s="95" t="s">
        <v>358</v>
      </c>
      <c r="BJ7" s="95">
        <v>11</v>
      </c>
      <c r="BK7" s="95" t="s">
        <v>359</v>
      </c>
      <c r="BL7" s="118">
        <v>0.33</v>
      </c>
      <c r="BM7" s="93">
        <v>1.4E-2</v>
      </c>
      <c r="BN7" s="120">
        <v>0.4</v>
      </c>
      <c r="BO7" s="119">
        <v>0.6</v>
      </c>
      <c r="BP7" s="119">
        <v>0.28999999999999998</v>
      </c>
      <c r="BQ7" s="119">
        <v>1.4</v>
      </c>
      <c r="BR7" s="118">
        <v>0.9</v>
      </c>
      <c r="BS7" s="95">
        <v>1.5</v>
      </c>
      <c r="BT7" s="95">
        <v>0.17</v>
      </c>
      <c r="BU7" s="136">
        <v>2.7</v>
      </c>
      <c r="BV7" s="136">
        <v>1.2</v>
      </c>
      <c r="BW7" s="23">
        <v>2.6</v>
      </c>
      <c r="BX7" s="66"/>
    </row>
    <row r="8" spans="2:76" ht="20.100000000000001" customHeight="1" x14ac:dyDescent="0.15">
      <c r="B8" s="24" t="s">
        <v>28</v>
      </c>
      <c r="C8" s="25" t="s">
        <v>195</v>
      </c>
      <c r="D8" s="75" t="s">
        <v>262</v>
      </c>
      <c r="E8" s="64">
        <v>28</v>
      </c>
      <c r="F8" s="64">
        <v>10</v>
      </c>
      <c r="G8" s="64">
        <v>21</v>
      </c>
      <c r="H8" s="64">
        <v>10</v>
      </c>
      <c r="I8" s="64">
        <v>0</v>
      </c>
      <c r="J8" s="64" t="s">
        <v>266</v>
      </c>
      <c r="K8" s="64" t="s">
        <v>262</v>
      </c>
      <c r="L8" s="64">
        <v>28</v>
      </c>
      <c r="M8" s="64">
        <v>10</v>
      </c>
      <c r="N8" s="64">
        <v>22</v>
      </c>
      <c r="O8" s="64">
        <v>10</v>
      </c>
      <c r="P8" s="64">
        <v>0</v>
      </c>
      <c r="Q8" s="97" t="s">
        <v>500</v>
      </c>
      <c r="R8" s="91">
        <v>2</v>
      </c>
      <c r="S8" s="91">
        <v>13.9</v>
      </c>
      <c r="T8" s="91">
        <v>60</v>
      </c>
      <c r="U8" s="91" t="s">
        <v>557</v>
      </c>
      <c r="V8" s="91">
        <v>1001.9</v>
      </c>
      <c r="W8" s="98">
        <v>10.199999999999999</v>
      </c>
      <c r="X8" s="439">
        <v>13.1</v>
      </c>
      <c r="Y8" s="97">
        <v>5.1999999999999998E-2</v>
      </c>
      <c r="Z8" s="121">
        <v>0.51</v>
      </c>
      <c r="AA8" s="121">
        <v>1.7</v>
      </c>
      <c r="AB8" s="122">
        <v>6.5000000000000002E-2</v>
      </c>
      <c r="AC8" s="121">
        <v>0.73</v>
      </c>
      <c r="AD8" s="121">
        <v>0.13</v>
      </c>
      <c r="AE8" s="121">
        <v>1.0999999999999999E-2</v>
      </c>
      <c r="AF8" s="98" t="s">
        <v>318</v>
      </c>
      <c r="AG8" s="97">
        <v>230</v>
      </c>
      <c r="AH8" s="121">
        <v>74</v>
      </c>
      <c r="AI8" s="121" t="s">
        <v>445</v>
      </c>
      <c r="AJ8" s="121">
        <v>150</v>
      </c>
      <c r="AK8" s="121">
        <v>58</v>
      </c>
      <c r="AL8" s="121" t="s">
        <v>335</v>
      </c>
      <c r="AM8" s="121">
        <v>5.0999999999999996</v>
      </c>
      <c r="AN8" s="121">
        <v>0.49</v>
      </c>
      <c r="AO8" s="121">
        <v>0.49</v>
      </c>
      <c r="AP8" s="121">
        <v>3.1</v>
      </c>
      <c r="AQ8" s="121">
        <v>63</v>
      </c>
      <c r="AR8" s="121" t="s">
        <v>355</v>
      </c>
      <c r="AS8" s="121" t="s">
        <v>311</v>
      </c>
      <c r="AT8" s="121">
        <v>2.2999999999999998</v>
      </c>
      <c r="AU8" s="121">
        <v>19</v>
      </c>
      <c r="AV8" s="121">
        <v>0.9</v>
      </c>
      <c r="AW8" s="121">
        <v>1.4</v>
      </c>
      <c r="AX8" s="121">
        <v>0.34</v>
      </c>
      <c r="AY8" s="121" t="s">
        <v>356</v>
      </c>
      <c r="AZ8" s="121">
        <v>0.8</v>
      </c>
      <c r="BA8" s="121" t="s">
        <v>360</v>
      </c>
      <c r="BB8" s="121">
        <v>2.6</v>
      </c>
      <c r="BC8" s="121" t="s">
        <v>361</v>
      </c>
      <c r="BD8" s="121">
        <v>0.15</v>
      </c>
      <c r="BE8" s="121" t="s">
        <v>272</v>
      </c>
      <c r="BF8" s="91" t="s">
        <v>268</v>
      </c>
      <c r="BG8" s="91" t="s">
        <v>271</v>
      </c>
      <c r="BH8" s="91" t="s">
        <v>357</v>
      </c>
      <c r="BI8" s="91" t="s">
        <v>358</v>
      </c>
      <c r="BJ8" s="91">
        <v>5.5</v>
      </c>
      <c r="BK8" s="91" t="s">
        <v>359</v>
      </c>
      <c r="BL8" s="121">
        <v>0.17</v>
      </c>
      <c r="BM8" s="97" t="s">
        <v>362</v>
      </c>
      <c r="BN8" s="122">
        <v>0.43</v>
      </c>
      <c r="BO8" s="122">
        <v>0.76</v>
      </c>
      <c r="BP8" s="122">
        <v>0.56999999999999995</v>
      </c>
      <c r="BQ8" s="122">
        <v>1.6</v>
      </c>
      <c r="BR8" s="121">
        <v>1.4</v>
      </c>
      <c r="BS8" s="91">
        <v>1.6</v>
      </c>
      <c r="BT8" s="91">
        <v>0.17</v>
      </c>
      <c r="BU8" s="26">
        <v>3.4</v>
      </c>
      <c r="BV8" s="26">
        <v>1.6</v>
      </c>
      <c r="BW8" s="25">
        <v>2.6</v>
      </c>
      <c r="BX8" s="67"/>
    </row>
    <row r="9" spans="2:76" ht="20.100000000000001" customHeight="1" x14ac:dyDescent="0.15">
      <c r="B9" s="24" t="s">
        <v>28</v>
      </c>
      <c r="C9" s="31" t="s">
        <v>196</v>
      </c>
      <c r="D9" s="86" t="s">
        <v>262</v>
      </c>
      <c r="E9" s="32">
        <v>28</v>
      </c>
      <c r="F9" s="64">
        <v>10</v>
      </c>
      <c r="G9" s="64">
        <v>22</v>
      </c>
      <c r="H9" s="32">
        <v>10</v>
      </c>
      <c r="I9" s="32">
        <v>0</v>
      </c>
      <c r="J9" s="32" t="s">
        <v>266</v>
      </c>
      <c r="K9" s="32" t="s">
        <v>262</v>
      </c>
      <c r="L9" s="32">
        <v>28</v>
      </c>
      <c r="M9" s="32">
        <v>10</v>
      </c>
      <c r="N9" s="32">
        <v>23</v>
      </c>
      <c r="O9" s="32">
        <v>10</v>
      </c>
      <c r="P9" s="31">
        <v>0</v>
      </c>
      <c r="Q9" s="97" t="s">
        <v>500</v>
      </c>
      <c r="R9" s="91">
        <v>1.5</v>
      </c>
      <c r="S9" s="91">
        <v>14.9</v>
      </c>
      <c r="T9" s="91">
        <v>74</v>
      </c>
      <c r="U9" s="91" t="s">
        <v>557</v>
      </c>
      <c r="V9" s="91">
        <v>994.6</v>
      </c>
      <c r="W9" s="98">
        <v>6.9</v>
      </c>
      <c r="X9" s="443">
        <v>21.3</v>
      </c>
      <c r="Y9" s="97">
        <v>0.16</v>
      </c>
      <c r="Z9" s="121">
        <v>1.2</v>
      </c>
      <c r="AA9" s="121">
        <v>2.1</v>
      </c>
      <c r="AB9" s="122">
        <v>7.4999999999999997E-2</v>
      </c>
      <c r="AC9" s="121">
        <v>1.1000000000000001</v>
      </c>
      <c r="AD9" s="121">
        <v>0.23</v>
      </c>
      <c r="AE9" s="121">
        <v>1.4E-2</v>
      </c>
      <c r="AF9" s="98">
        <v>0.06</v>
      </c>
      <c r="AG9" s="97">
        <v>150</v>
      </c>
      <c r="AH9" s="121" t="s">
        <v>363</v>
      </c>
      <c r="AI9" s="121" t="s">
        <v>445</v>
      </c>
      <c r="AJ9" s="121">
        <v>270</v>
      </c>
      <c r="AK9" s="121" t="s">
        <v>364</v>
      </c>
      <c r="AL9" s="121" t="s">
        <v>335</v>
      </c>
      <c r="AM9" s="121" t="s">
        <v>322</v>
      </c>
      <c r="AN9" s="121">
        <v>1.2</v>
      </c>
      <c r="AO9" s="121" t="s">
        <v>365</v>
      </c>
      <c r="AP9" s="121">
        <v>4</v>
      </c>
      <c r="AQ9" s="121">
        <v>49</v>
      </c>
      <c r="AR9" s="121" t="s">
        <v>355</v>
      </c>
      <c r="AS9" s="121" t="s">
        <v>311</v>
      </c>
      <c r="AT9" s="121">
        <v>3</v>
      </c>
      <c r="AU9" s="121">
        <v>27</v>
      </c>
      <c r="AV9" s="121">
        <v>1.6</v>
      </c>
      <c r="AW9" s="121" t="s">
        <v>329</v>
      </c>
      <c r="AX9" s="121">
        <v>0.55000000000000004</v>
      </c>
      <c r="AY9" s="121" t="s">
        <v>356</v>
      </c>
      <c r="AZ9" s="121">
        <v>3.8</v>
      </c>
      <c r="BA9" s="121" t="s">
        <v>360</v>
      </c>
      <c r="BB9" s="121">
        <v>3</v>
      </c>
      <c r="BC9" s="121" t="s">
        <v>361</v>
      </c>
      <c r="BD9" s="121" t="s">
        <v>335</v>
      </c>
      <c r="BE9" s="121" t="s">
        <v>272</v>
      </c>
      <c r="BF9" s="91" t="s">
        <v>268</v>
      </c>
      <c r="BG9" s="91" t="s">
        <v>271</v>
      </c>
      <c r="BH9" s="91" t="s">
        <v>357</v>
      </c>
      <c r="BI9" s="91" t="s">
        <v>358</v>
      </c>
      <c r="BJ9" s="91">
        <v>8.5</v>
      </c>
      <c r="BK9" s="91" t="s">
        <v>359</v>
      </c>
      <c r="BL9" s="121">
        <v>0.31</v>
      </c>
      <c r="BM9" s="97">
        <v>2.5999999999999999E-2</v>
      </c>
      <c r="BN9" s="122">
        <v>0.63</v>
      </c>
      <c r="BO9" s="122">
        <v>1.4</v>
      </c>
      <c r="BP9" s="122">
        <v>0.97</v>
      </c>
      <c r="BQ9" s="122">
        <v>2.6</v>
      </c>
      <c r="BR9" s="121">
        <v>3</v>
      </c>
      <c r="BS9" s="91">
        <v>2.1</v>
      </c>
      <c r="BT9" s="91">
        <v>0.23</v>
      </c>
      <c r="BU9" s="26">
        <v>5.6</v>
      </c>
      <c r="BV9" s="26">
        <v>2.7</v>
      </c>
      <c r="BW9" s="25">
        <v>4.8</v>
      </c>
      <c r="BX9" s="67"/>
    </row>
    <row r="10" spans="2:76" ht="20.100000000000001" customHeight="1" thickBot="1" x14ac:dyDescent="0.2">
      <c r="B10" s="27" t="s">
        <v>28</v>
      </c>
      <c r="C10" s="28" t="s">
        <v>197</v>
      </c>
      <c r="D10" s="89" t="s">
        <v>262</v>
      </c>
      <c r="E10" s="29">
        <v>28</v>
      </c>
      <c r="F10" s="29">
        <v>10</v>
      </c>
      <c r="G10" s="30">
        <v>23</v>
      </c>
      <c r="H10" s="29">
        <v>10</v>
      </c>
      <c r="I10" s="29">
        <v>0</v>
      </c>
      <c r="J10" s="29" t="s">
        <v>266</v>
      </c>
      <c r="K10" s="29" t="s">
        <v>262</v>
      </c>
      <c r="L10" s="29">
        <v>28</v>
      </c>
      <c r="M10" s="29">
        <v>10</v>
      </c>
      <c r="N10" s="29">
        <v>24</v>
      </c>
      <c r="O10" s="29">
        <v>10</v>
      </c>
      <c r="P10" s="29">
        <v>0</v>
      </c>
      <c r="Q10" s="112" t="s">
        <v>508</v>
      </c>
      <c r="R10" s="113">
        <v>2.2999999999999998</v>
      </c>
      <c r="S10" s="123">
        <v>14.1</v>
      </c>
      <c r="T10" s="123">
        <v>53</v>
      </c>
      <c r="U10" s="123" t="s">
        <v>557</v>
      </c>
      <c r="V10" s="124">
        <v>995.5</v>
      </c>
      <c r="W10" s="128">
        <v>12.9</v>
      </c>
      <c r="X10" s="440">
        <v>5.0999999999999996</v>
      </c>
      <c r="Y10" s="112">
        <v>0.03</v>
      </c>
      <c r="Z10" s="123">
        <v>0.28999999999999998</v>
      </c>
      <c r="AA10" s="123">
        <v>1.2</v>
      </c>
      <c r="AB10" s="123">
        <v>0.11</v>
      </c>
      <c r="AC10" s="123">
        <v>0.37</v>
      </c>
      <c r="AD10" s="123">
        <v>8.3000000000000004E-2</v>
      </c>
      <c r="AE10" s="123">
        <v>9.4999999999999998E-3</v>
      </c>
      <c r="AF10" s="114" t="s">
        <v>318</v>
      </c>
      <c r="AG10" s="112">
        <v>96</v>
      </c>
      <c r="AH10" s="123" t="s">
        <v>363</v>
      </c>
      <c r="AI10" s="123" t="s">
        <v>445</v>
      </c>
      <c r="AJ10" s="123">
        <v>49</v>
      </c>
      <c r="AK10" s="123">
        <v>190</v>
      </c>
      <c r="AL10" s="123" t="s">
        <v>335</v>
      </c>
      <c r="AM10" s="123" t="s">
        <v>322</v>
      </c>
      <c r="AN10" s="123">
        <v>0.32</v>
      </c>
      <c r="AO10" s="123">
        <v>0.46</v>
      </c>
      <c r="AP10" s="123" t="s">
        <v>366</v>
      </c>
      <c r="AQ10" s="123" t="s">
        <v>367</v>
      </c>
      <c r="AR10" s="123" t="s">
        <v>355</v>
      </c>
      <c r="AS10" s="123" t="s">
        <v>311</v>
      </c>
      <c r="AT10" s="123" t="s">
        <v>311</v>
      </c>
      <c r="AU10" s="123" t="s">
        <v>368</v>
      </c>
      <c r="AV10" s="123" t="s">
        <v>359</v>
      </c>
      <c r="AW10" s="123" t="s">
        <v>329</v>
      </c>
      <c r="AX10" s="123" t="s">
        <v>297</v>
      </c>
      <c r="AY10" s="123" t="s">
        <v>356</v>
      </c>
      <c r="AZ10" s="123">
        <v>0.24</v>
      </c>
      <c r="BA10" s="123" t="s">
        <v>360</v>
      </c>
      <c r="BB10" s="123">
        <v>0.97</v>
      </c>
      <c r="BC10" s="123" t="s">
        <v>361</v>
      </c>
      <c r="BD10" s="123" t="s">
        <v>335</v>
      </c>
      <c r="BE10" s="123" t="s">
        <v>272</v>
      </c>
      <c r="BF10" s="113" t="s">
        <v>268</v>
      </c>
      <c r="BG10" s="113" t="s">
        <v>271</v>
      </c>
      <c r="BH10" s="113" t="s">
        <v>357</v>
      </c>
      <c r="BI10" s="113" t="s">
        <v>358</v>
      </c>
      <c r="BJ10" s="113">
        <v>1.3</v>
      </c>
      <c r="BK10" s="113" t="s">
        <v>359</v>
      </c>
      <c r="BL10" s="123" t="s">
        <v>369</v>
      </c>
      <c r="BM10" s="112" t="s">
        <v>362</v>
      </c>
      <c r="BN10" s="124">
        <v>0.16</v>
      </c>
      <c r="BO10" s="124">
        <v>0.3</v>
      </c>
      <c r="BP10" s="124">
        <v>0.22</v>
      </c>
      <c r="BQ10" s="124">
        <v>0.73</v>
      </c>
      <c r="BR10" s="123">
        <v>0.38</v>
      </c>
      <c r="BS10" s="113">
        <v>0.68</v>
      </c>
      <c r="BT10" s="113">
        <v>0.11</v>
      </c>
      <c r="BU10" s="29">
        <v>1.4</v>
      </c>
      <c r="BV10" s="29">
        <v>0.44</v>
      </c>
      <c r="BW10" s="28">
        <v>1.3</v>
      </c>
      <c r="BX10" s="68"/>
    </row>
    <row r="11" spans="2:76" ht="20.100000000000001" customHeight="1" x14ac:dyDescent="0.15">
      <c r="B11" s="24" t="s">
        <v>169</v>
      </c>
      <c r="C11" s="56" t="s">
        <v>198</v>
      </c>
      <c r="D11" s="74" t="s">
        <v>262</v>
      </c>
      <c r="E11" s="85">
        <v>28</v>
      </c>
      <c r="F11" s="85">
        <v>10</v>
      </c>
      <c r="G11" s="85">
        <v>24</v>
      </c>
      <c r="H11" s="85">
        <v>10</v>
      </c>
      <c r="I11" s="85">
        <v>0</v>
      </c>
      <c r="J11" s="85" t="s">
        <v>266</v>
      </c>
      <c r="K11" s="85" t="s">
        <v>262</v>
      </c>
      <c r="L11" s="85">
        <v>28</v>
      </c>
      <c r="M11" s="85">
        <v>10</v>
      </c>
      <c r="N11" s="85">
        <v>25</v>
      </c>
      <c r="O11" s="85">
        <v>10</v>
      </c>
      <c r="P11" s="85">
        <v>0</v>
      </c>
      <c r="Q11" s="106" t="s">
        <v>500</v>
      </c>
      <c r="R11" s="107">
        <v>1.9</v>
      </c>
      <c r="S11" s="107">
        <v>10.8</v>
      </c>
      <c r="T11" s="107">
        <v>54</v>
      </c>
      <c r="U11" s="107" t="s">
        <v>557</v>
      </c>
      <c r="V11" s="107">
        <v>1003</v>
      </c>
      <c r="W11" s="108">
        <v>16.100000000000001</v>
      </c>
      <c r="X11" s="441">
        <v>11.2</v>
      </c>
      <c r="Y11" s="106">
        <v>0.14000000000000001</v>
      </c>
      <c r="Z11" s="125">
        <v>0.32</v>
      </c>
      <c r="AA11" s="125">
        <v>1.2</v>
      </c>
      <c r="AB11" s="120">
        <v>8.8999999999999996E-2</v>
      </c>
      <c r="AC11" s="125">
        <v>0.52</v>
      </c>
      <c r="AD11" s="125">
        <v>0.13</v>
      </c>
      <c r="AE11" s="125">
        <v>6.8999999999999999E-3</v>
      </c>
      <c r="AF11" s="108" t="s">
        <v>318</v>
      </c>
      <c r="AG11" s="106">
        <v>83</v>
      </c>
      <c r="AH11" s="125" t="s">
        <v>363</v>
      </c>
      <c r="AI11" s="125" t="s">
        <v>445</v>
      </c>
      <c r="AJ11" s="125">
        <v>110</v>
      </c>
      <c r="AK11" s="125" t="s">
        <v>364</v>
      </c>
      <c r="AL11" s="125" t="s">
        <v>335</v>
      </c>
      <c r="AM11" s="125" t="s">
        <v>322</v>
      </c>
      <c r="AN11" s="125">
        <v>0.2</v>
      </c>
      <c r="AO11" s="125" t="s">
        <v>365</v>
      </c>
      <c r="AP11" s="125">
        <v>3.5</v>
      </c>
      <c r="AQ11" s="125">
        <v>65</v>
      </c>
      <c r="AR11" s="125" t="s">
        <v>355</v>
      </c>
      <c r="AS11" s="125" t="s">
        <v>311</v>
      </c>
      <c r="AT11" s="125" t="s">
        <v>311</v>
      </c>
      <c r="AU11" s="125">
        <v>13</v>
      </c>
      <c r="AV11" s="125">
        <v>0.32</v>
      </c>
      <c r="AW11" s="125" t="s">
        <v>329</v>
      </c>
      <c r="AX11" s="125">
        <v>0.23</v>
      </c>
      <c r="AY11" s="125" t="s">
        <v>356</v>
      </c>
      <c r="AZ11" s="125">
        <v>1</v>
      </c>
      <c r="BA11" s="125" t="s">
        <v>360</v>
      </c>
      <c r="BB11" s="125">
        <v>1.6</v>
      </c>
      <c r="BC11" s="125" t="s">
        <v>361</v>
      </c>
      <c r="BD11" s="125" t="s">
        <v>335</v>
      </c>
      <c r="BE11" s="125" t="s">
        <v>272</v>
      </c>
      <c r="BF11" s="107" t="s">
        <v>268</v>
      </c>
      <c r="BG11" s="107" t="s">
        <v>271</v>
      </c>
      <c r="BH11" s="107" t="s">
        <v>357</v>
      </c>
      <c r="BI11" s="107" t="s">
        <v>358</v>
      </c>
      <c r="BJ11" s="107">
        <v>2.7</v>
      </c>
      <c r="BK11" s="107" t="s">
        <v>359</v>
      </c>
      <c r="BL11" s="125">
        <v>8.2000000000000003E-2</v>
      </c>
      <c r="BM11" s="106" t="s">
        <v>362</v>
      </c>
      <c r="BN11" s="120">
        <v>0.47</v>
      </c>
      <c r="BO11" s="120">
        <v>0.78</v>
      </c>
      <c r="BP11" s="120">
        <v>0.49</v>
      </c>
      <c r="BQ11" s="120">
        <v>1.5</v>
      </c>
      <c r="BR11" s="125">
        <v>1.1000000000000001</v>
      </c>
      <c r="BS11" s="107">
        <v>1.5</v>
      </c>
      <c r="BT11" s="107">
        <v>0.16</v>
      </c>
      <c r="BU11" s="32">
        <v>3.2</v>
      </c>
      <c r="BV11" s="32">
        <v>1.3</v>
      </c>
      <c r="BW11" s="31">
        <v>2.7</v>
      </c>
      <c r="BX11" s="69"/>
    </row>
    <row r="12" spans="2:76" ht="20.100000000000001" customHeight="1" x14ac:dyDescent="0.15">
      <c r="B12" s="24" t="s">
        <v>169</v>
      </c>
      <c r="C12" s="31" t="s">
        <v>199</v>
      </c>
      <c r="D12" s="75" t="s">
        <v>262</v>
      </c>
      <c r="E12" s="64">
        <v>28</v>
      </c>
      <c r="F12" s="64">
        <v>10</v>
      </c>
      <c r="G12" s="64">
        <v>25</v>
      </c>
      <c r="H12" s="64">
        <v>10</v>
      </c>
      <c r="I12" s="64">
        <v>0</v>
      </c>
      <c r="J12" s="64" t="s">
        <v>266</v>
      </c>
      <c r="K12" s="64" t="s">
        <v>262</v>
      </c>
      <c r="L12" s="64">
        <v>28</v>
      </c>
      <c r="M12" s="64">
        <v>10</v>
      </c>
      <c r="N12" s="64">
        <v>26</v>
      </c>
      <c r="O12" s="64">
        <v>10</v>
      </c>
      <c r="P12" s="64">
        <v>0</v>
      </c>
      <c r="Q12" s="106" t="s">
        <v>517</v>
      </c>
      <c r="R12" s="107">
        <v>1.3</v>
      </c>
      <c r="S12" s="107">
        <v>13.2</v>
      </c>
      <c r="T12" s="107">
        <v>86</v>
      </c>
      <c r="U12" s="107">
        <v>2.5</v>
      </c>
      <c r="V12" s="107">
        <v>999.9</v>
      </c>
      <c r="W12" s="108">
        <v>7.5</v>
      </c>
      <c r="X12" s="441">
        <v>18</v>
      </c>
      <c r="Y12" s="106">
        <v>0.66</v>
      </c>
      <c r="Z12" s="125">
        <v>7.5</v>
      </c>
      <c r="AA12" s="125">
        <v>2</v>
      </c>
      <c r="AB12" s="120">
        <v>5.8000000000000003E-2</v>
      </c>
      <c r="AC12" s="125">
        <v>3.4</v>
      </c>
      <c r="AD12" s="125">
        <v>0.15</v>
      </c>
      <c r="AE12" s="125">
        <v>1.4999999999999999E-2</v>
      </c>
      <c r="AF12" s="108">
        <v>0.15</v>
      </c>
      <c r="AG12" s="106">
        <v>88</v>
      </c>
      <c r="AH12" s="125">
        <v>83</v>
      </c>
      <c r="AI12" s="125" t="s">
        <v>445</v>
      </c>
      <c r="AJ12" s="125">
        <v>170</v>
      </c>
      <c r="AK12" s="125" t="s">
        <v>364</v>
      </c>
      <c r="AL12" s="125" t="s">
        <v>335</v>
      </c>
      <c r="AM12" s="125">
        <v>5.2</v>
      </c>
      <c r="AN12" s="125">
        <v>1.5</v>
      </c>
      <c r="AO12" s="125">
        <v>2.4</v>
      </c>
      <c r="AP12" s="125">
        <v>13</v>
      </c>
      <c r="AQ12" s="125">
        <v>120</v>
      </c>
      <c r="AR12" s="125" t="s">
        <v>355</v>
      </c>
      <c r="AS12" s="125" t="s">
        <v>311</v>
      </c>
      <c r="AT12" s="125">
        <v>4.3</v>
      </c>
      <c r="AU12" s="125">
        <v>110</v>
      </c>
      <c r="AV12" s="125">
        <v>0.59</v>
      </c>
      <c r="AW12" s="125">
        <v>0.85</v>
      </c>
      <c r="AX12" s="125">
        <v>0.3</v>
      </c>
      <c r="AY12" s="125" t="s">
        <v>356</v>
      </c>
      <c r="AZ12" s="125">
        <v>1.5</v>
      </c>
      <c r="BA12" s="125" t="s">
        <v>360</v>
      </c>
      <c r="BB12" s="125">
        <v>2.8</v>
      </c>
      <c r="BC12" s="125">
        <v>9.1999999999999998E-2</v>
      </c>
      <c r="BD12" s="125" t="s">
        <v>335</v>
      </c>
      <c r="BE12" s="125" t="s">
        <v>272</v>
      </c>
      <c r="BF12" s="107" t="s">
        <v>268</v>
      </c>
      <c r="BG12" s="107" t="s">
        <v>271</v>
      </c>
      <c r="BH12" s="107" t="s">
        <v>357</v>
      </c>
      <c r="BI12" s="107" t="s">
        <v>358</v>
      </c>
      <c r="BJ12" s="107">
        <v>6.1</v>
      </c>
      <c r="BK12" s="107" t="s">
        <v>359</v>
      </c>
      <c r="BL12" s="125">
        <v>0.2</v>
      </c>
      <c r="BM12" s="106" t="s">
        <v>362</v>
      </c>
      <c r="BN12" s="120">
        <v>0.51</v>
      </c>
      <c r="BO12" s="120">
        <v>1.1000000000000001</v>
      </c>
      <c r="BP12" s="120">
        <v>0.65</v>
      </c>
      <c r="BQ12" s="120">
        <v>1.7</v>
      </c>
      <c r="BR12" s="125">
        <v>1.4</v>
      </c>
      <c r="BS12" s="107">
        <v>2.2000000000000002</v>
      </c>
      <c r="BT12" s="107">
        <v>0.17</v>
      </c>
      <c r="BU12" s="32">
        <v>4</v>
      </c>
      <c r="BV12" s="32">
        <v>2.1</v>
      </c>
      <c r="BW12" s="31">
        <v>3.3</v>
      </c>
      <c r="BX12" s="69"/>
    </row>
    <row r="13" spans="2:76" ht="20.100000000000001" customHeight="1" x14ac:dyDescent="0.15">
      <c r="B13" s="24" t="s">
        <v>169</v>
      </c>
      <c r="C13" s="55" t="s">
        <v>200</v>
      </c>
      <c r="D13" s="75" t="s">
        <v>262</v>
      </c>
      <c r="E13" s="64">
        <v>28</v>
      </c>
      <c r="F13" s="64">
        <v>10</v>
      </c>
      <c r="G13" s="64">
        <v>26</v>
      </c>
      <c r="H13" s="64">
        <v>10</v>
      </c>
      <c r="I13" s="64">
        <v>0</v>
      </c>
      <c r="J13" s="64" t="s">
        <v>266</v>
      </c>
      <c r="K13" s="64" t="s">
        <v>262</v>
      </c>
      <c r="L13" s="64">
        <v>28</v>
      </c>
      <c r="M13" s="64">
        <v>10</v>
      </c>
      <c r="N13" s="64">
        <v>27</v>
      </c>
      <c r="O13" s="64">
        <v>10</v>
      </c>
      <c r="P13" s="64">
        <v>0</v>
      </c>
      <c r="Q13" s="109" t="s">
        <v>500</v>
      </c>
      <c r="R13" s="110">
        <v>1.7</v>
      </c>
      <c r="S13" s="110">
        <v>18.100000000000001</v>
      </c>
      <c r="T13" s="110">
        <v>78</v>
      </c>
      <c r="U13" s="110">
        <v>0.5</v>
      </c>
      <c r="V13" s="110">
        <v>997.7</v>
      </c>
      <c r="W13" s="111">
        <v>15.5</v>
      </c>
      <c r="X13" s="439">
        <v>12.9</v>
      </c>
      <c r="Y13" s="97" t="s">
        <v>354</v>
      </c>
      <c r="Z13" s="121">
        <v>0.34</v>
      </c>
      <c r="AA13" s="121">
        <v>1.7</v>
      </c>
      <c r="AB13" s="122">
        <v>2.9000000000000001E-2</v>
      </c>
      <c r="AC13" s="121">
        <v>0.7</v>
      </c>
      <c r="AD13" s="121">
        <v>9.4E-2</v>
      </c>
      <c r="AE13" s="121">
        <v>5.3E-3</v>
      </c>
      <c r="AF13" s="98" t="s">
        <v>318</v>
      </c>
      <c r="AG13" s="97">
        <v>96</v>
      </c>
      <c r="AH13" s="121">
        <v>55</v>
      </c>
      <c r="AI13" s="121" t="s">
        <v>445</v>
      </c>
      <c r="AJ13" s="121">
        <v>97</v>
      </c>
      <c r="AK13" s="121">
        <v>82</v>
      </c>
      <c r="AL13" s="121" t="s">
        <v>335</v>
      </c>
      <c r="AM13" s="121">
        <v>15</v>
      </c>
      <c r="AN13" s="121">
        <v>0.69</v>
      </c>
      <c r="AO13" s="121">
        <v>1</v>
      </c>
      <c r="AP13" s="121">
        <v>4.5999999999999996</v>
      </c>
      <c r="AQ13" s="121">
        <v>70</v>
      </c>
      <c r="AR13" s="121" t="s">
        <v>355</v>
      </c>
      <c r="AS13" s="121" t="s">
        <v>311</v>
      </c>
      <c r="AT13" s="121">
        <v>2.8</v>
      </c>
      <c r="AU13" s="121">
        <v>21</v>
      </c>
      <c r="AV13" s="121">
        <v>0.53</v>
      </c>
      <c r="AW13" s="121">
        <v>0.71</v>
      </c>
      <c r="AX13" s="121">
        <v>0.22</v>
      </c>
      <c r="AY13" s="121" t="s">
        <v>356</v>
      </c>
      <c r="AZ13" s="121">
        <v>0.67</v>
      </c>
      <c r="BA13" s="121" t="s">
        <v>360</v>
      </c>
      <c r="BB13" s="121">
        <v>2.2000000000000002</v>
      </c>
      <c r="BC13" s="121" t="s">
        <v>361</v>
      </c>
      <c r="BD13" s="121" t="s">
        <v>335</v>
      </c>
      <c r="BE13" s="121" t="s">
        <v>272</v>
      </c>
      <c r="BF13" s="91" t="s">
        <v>268</v>
      </c>
      <c r="BG13" s="91" t="s">
        <v>271</v>
      </c>
      <c r="BH13" s="91" t="s">
        <v>357</v>
      </c>
      <c r="BI13" s="91" t="s">
        <v>358</v>
      </c>
      <c r="BJ13" s="91">
        <v>3.6</v>
      </c>
      <c r="BK13" s="91" t="s">
        <v>359</v>
      </c>
      <c r="BL13" s="121">
        <v>0.13</v>
      </c>
      <c r="BM13" s="97">
        <v>1.2999999999999999E-2</v>
      </c>
      <c r="BN13" s="122">
        <v>0.43</v>
      </c>
      <c r="BO13" s="122">
        <v>0.74</v>
      </c>
      <c r="BP13" s="122">
        <v>0.41</v>
      </c>
      <c r="BQ13" s="122">
        <v>1.4</v>
      </c>
      <c r="BR13" s="121">
        <v>0.8</v>
      </c>
      <c r="BS13" s="91">
        <v>1.4</v>
      </c>
      <c r="BT13" s="91">
        <v>0.14000000000000001</v>
      </c>
      <c r="BU13" s="26">
        <v>3</v>
      </c>
      <c r="BV13" s="26">
        <v>0.94</v>
      </c>
      <c r="BW13" s="25">
        <v>2.4</v>
      </c>
      <c r="BX13" s="67"/>
    </row>
    <row r="14" spans="2:76" ht="20.100000000000001" customHeight="1" x14ac:dyDescent="0.15">
      <c r="B14" s="24" t="s">
        <v>169</v>
      </c>
      <c r="C14" s="25" t="s">
        <v>201</v>
      </c>
      <c r="D14" s="76" t="s">
        <v>262</v>
      </c>
      <c r="E14" s="26">
        <v>28</v>
      </c>
      <c r="F14" s="64">
        <v>10</v>
      </c>
      <c r="G14" s="64">
        <v>27</v>
      </c>
      <c r="H14" s="26">
        <v>10</v>
      </c>
      <c r="I14" s="26">
        <v>0</v>
      </c>
      <c r="J14" s="26" t="s">
        <v>266</v>
      </c>
      <c r="K14" s="26" t="s">
        <v>262</v>
      </c>
      <c r="L14" s="26">
        <v>28</v>
      </c>
      <c r="M14" s="26">
        <v>10</v>
      </c>
      <c r="N14" s="26">
        <v>28</v>
      </c>
      <c r="O14" s="26">
        <v>10</v>
      </c>
      <c r="P14" s="26">
        <v>0</v>
      </c>
      <c r="Q14" s="97" t="s">
        <v>500</v>
      </c>
      <c r="R14" s="91">
        <v>2.2999999999999998</v>
      </c>
      <c r="S14" s="91">
        <v>12</v>
      </c>
      <c r="T14" s="91">
        <v>49</v>
      </c>
      <c r="U14" s="91" t="s">
        <v>557</v>
      </c>
      <c r="V14" s="91">
        <v>1004.6</v>
      </c>
      <c r="W14" s="98">
        <v>11.6</v>
      </c>
      <c r="X14" s="439">
        <v>9.3000000000000007</v>
      </c>
      <c r="Y14" s="97">
        <v>5.5E-2</v>
      </c>
      <c r="Z14" s="121">
        <v>0.93</v>
      </c>
      <c r="AA14" s="121">
        <v>1.8</v>
      </c>
      <c r="AB14" s="122">
        <v>0.15</v>
      </c>
      <c r="AC14" s="121">
        <v>0.73</v>
      </c>
      <c r="AD14" s="121">
        <v>0.2</v>
      </c>
      <c r="AE14" s="121">
        <v>1.2999999999999999E-2</v>
      </c>
      <c r="AF14" s="98">
        <v>5.8000000000000003E-2</v>
      </c>
      <c r="AG14" s="97">
        <v>160</v>
      </c>
      <c r="AH14" s="121">
        <v>78</v>
      </c>
      <c r="AI14" s="121" t="s">
        <v>445</v>
      </c>
      <c r="AJ14" s="121">
        <v>210</v>
      </c>
      <c r="AK14" s="121" t="s">
        <v>364</v>
      </c>
      <c r="AL14" s="121" t="s">
        <v>335</v>
      </c>
      <c r="AM14" s="121">
        <v>5.7</v>
      </c>
      <c r="AN14" s="121">
        <v>0.22</v>
      </c>
      <c r="AO14" s="121">
        <v>0.56999999999999995</v>
      </c>
      <c r="AP14" s="121">
        <v>3.1</v>
      </c>
      <c r="AQ14" s="121">
        <v>58</v>
      </c>
      <c r="AR14" s="121" t="s">
        <v>355</v>
      </c>
      <c r="AS14" s="121" t="s">
        <v>311</v>
      </c>
      <c r="AT14" s="121">
        <v>2.1</v>
      </c>
      <c r="AU14" s="121">
        <v>19</v>
      </c>
      <c r="AV14" s="121">
        <v>0.67</v>
      </c>
      <c r="AW14" s="121" t="s">
        <v>329</v>
      </c>
      <c r="AX14" s="121">
        <v>0.46</v>
      </c>
      <c r="AY14" s="121" t="s">
        <v>356</v>
      </c>
      <c r="AZ14" s="121">
        <v>0.71</v>
      </c>
      <c r="BA14" s="121" t="s">
        <v>360</v>
      </c>
      <c r="BB14" s="121">
        <v>1.6</v>
      </c>
      <c r="BC14" s="121" t="s">
        <v>361</v>
      </c>
      <c r="BD14" s="121" t="s">
        <v>335</v>
      </c>
      <c r="BE14" s="121" t="s">
        <v>272</v>
      </c>
      <c r="BF14" s="91" t="s">
        <v>268</v>
      </c>
      <c r="BG14" s="91" t="s">
        <v>271</v>
      </c>
      <c r="BH14" s="91" t="s">
        <v>357</v>
      </c>
      <c r="BI14" s="91" t="s">
        <v>358</v>
      </c>
      <c r="BJ14" s="91">
        <v>4.4000000000000004</v>
      </c>
      <c r="BK14" s="91" t="s">
        <v>359</v>
      </c>
      <c r="BL14" s="121">
        <v>0.16</v>
      </c>
      <c r="BM14" s="97">
        <v>2.1000000000000001E-2</v>
      </c>
      <c r="BN14" s="122">
        <v>0.36</v>
      </c>
      <c r="BO14" s="122">
        <v>0.59</v>
      </c>
      <c r="BP14" s="122">
        <v>0.35</v>
      </c>
      <c r="BQ14" s="122">
        <v>1.2</v>
      </c>
      <c r="BR14" s="121">
        <v>0.87</v>
      </c>
      <c r="BS14" s="91">
        <v>1.1000000000000001</v>
      </c>
      <c r="BT14" s="91">
        <v>0.12</v>
      </c>
      <c r="BU14" s="26">
        <v>2.5</v>
      </c>
      <c r="BV14" s="26">
        <v>0.89</v>
      </c>
      <c r="BW14" s="25">
        <v>2.2999999999999998</v>
      </c>
      <c r="BX14" s="67"/>
    </row>
    <row r="15" spans="2:76" ht="20.100000000000001" customHeight="1" x14ac:dyDescent="0.15">
      <c r="B15" s="24" t="s">
        <v>169</v>
      </c>
      <c r="C15" s="25" t="s">
        <v>202</v>
      </c>
      <c r="D15" s="87" t="s">
        <v>262</v>
      </c>
      <c r="E15" s="26">
        <v>28</v>
      </c>
      <c r="F15" s="64">
        <v>10</v>
      </c>
      <c r="G15" s="64">
        <v>28</v>
      </c>
      <c r="H15" s="26">
        <v>10</v>
      </c>
      <c r="I15" s="26">
        <v>0</v>
      </c>
      <c r="J15" s="26" t="s">
        <v>266</v>
      </c>
      <c r="K15" s="26" t="s">
        <v>262</v>
      </c>
      <c r="L15" s="26">
        <v>28</v>
      </c>
      <c r="M15" s="26">
        <v>10</v>
      </c>
      <c r="N15" s="26">
        <v>29</v>
      </c>
      <c r="O15" s="26">
        <v>10</v>
      </c>
      <c r="P15" s="26">
        <v>0</v>
      </c>
      <c r="Q15" s="97" t="s">
        <v>500</v>
      </c>
      <c r="R15" s="91">
        <v>2.2999999999999998</v>
      </c>
      <c r="S15" s="91">
        <v>11.5</v>
      </c>
      <c r="T15" s="91">
        <v>89</v>
      </c>
      <c r="U15" s="91">
        <v>47.5</v>
      </c>
      <c r="V15" s="91">
        <v>995.3</v>
      </c>
      <c r="W15" s="98">
        <v>5.2</v>
      </c>
      <c r="X15" s="439">
        <v>9.6999999999999993</v>
      </c>
      <c r="Y15" s="97">
        <v>9.4E-2</v>
      </c>
      <c r="Z15" s="121">
        <v>1</v>
      </c>
      <c r="AA15" s="121">
        <v>0.97</v>
      </c>
      <c r="AB15" s="122">
        <v>1.2E-2</v>
      </c>
      <c r="AC15" s="121">
        <v>0.6</v>
      </c>
      <c r="AD15" s="121">
        <v>0.1</v>
      </c>
      <c r="AE15" s="121" t="s">
        <v>370</v>
      </c>
      <c r="AF15" s="98" t="s">
        <v>318</v>
      </c>
      <c r="AG15" s="97">
        <v>97</v>
      </c>
      <c r="AH15" s="121" t="s">
        <v>363</v>
      </c>
      <c r="AI15" s="121" t="s">
        <v>445</v>
      </c>
      <c r="AJ15" s="121">
        <v>160</v>
      </c>
      <c r="AK15" s="121" t="s">
        <v>364</v>
      </c>
      <c r="AL15" s="121" t="s">
        <v>335</v>
      </c>
      <c r="AM15" s="121" t="s">
        <v>322</v>
      </c>
      <c r="AN15" s="121">
        <v>0.38</v>
      </c>
      <c r="AO15" s="121" t="s">
        <v>365</v>
      </c>
      <c r="AP15" s="121">
        <v>2.4</v>
      </c>
      <c r="AQ15" s="121">
        <v>36</v>
      </c>
      <c r="AR15" s="121" t="s">
        <v>355</v>
      </c>
      <c r="AS15" s="121" t="s">
        <v>311</v>
      </c>
      <c r="AT15" s="121">
        <v>2</v>
      </c>
      <c r="AU15" s="121">
        <v>48</v>
      </c>
      <c r="AV15" s="121">
        <v>0.27</v>
      </c>
      <c r="AW15" s="121" t="s">
        <v>329</v>
      </c>
      <c r="AX15" s="121">
        <v>0.28000000000000003</v>
      </c>
      <c r="AY15" s="121" t="s">
        <v>356</v>
      </c>
      <c r="AZ15" s="121">
        <v>1.7</v>
      </c>
      <c r="BA15" s="121" t="s">
        <v>360</v>
      </c>
      <c r="BB15" s="121">
        <v>1.1000000000000001</v>
      </c>
      <c r="BC15" s="121" t="s">
        <v>361</v>
      </c>
      <c r="BD15" s="121" t="s">
        <v>335</v>
      </c>
      <c r="BE15" s="121" t="s">
        <v>272</v>
      </c>
      <c r="BF15" s="91" t="s">
        <v>268</v>
      </c>
      <c r="BG15" s="91" t="s">
        <v>271</v>
      </c>
      <c r="BH15" s="91" t="s">
        <v>357</v>
      </c>
      <c r="BI15" s="91" t="s">
        <v>358</v>
      </c>
      <c r="BJ15" s="91">
        <v>3.2</v>
      </c>
      <c r="BK15" s="91" t="s">
        <v>359</v>
      </c>
      <c r="BL15" s="121">
        <v>0.12</v>
      </c>
      <c r="BM15" s="97">
        <v>2.1000000000000001E-2</v>
      </c>
      <c r="BN15" s="122">
        <v>0.26</v>
      </c>
      <c r="BO15" s="122">
        <v>0.56000000000000005</v>
      </c>
      <c r="BP15" s="122">
        <v>0.39</v>
      </c>
      <c r="BQ15" s="122">
        <v>1</v>
      </c>
      <c r="BR15" s="121">
        <v>0.74</v>
      </c>
      <c r="BS15" s="91">
        <v>1.3</v>
      </c>
      <c r="BT15" s="91">
        <v>0.14000000000000001</v>
      </c>
      <c r="BU15" s="26">
        <v>2.2000000000000002</v>
      </c>
      <c r="BV15" s="26">
        <v>1.2</v>
      </c>
      <c r="BW15" s="25">
        <v>1.9</v>
      </c>
      <c r="BX15" s="67"/>
    </row>
    <row r="16" spans="2:76" ht="20.100000000000001" customHeight="1" x14ac:dyDescent="0.15">
      <c r="B16" s="24" t="s">
        <v>169</v>
      </c>
      <c r="C16" s="25" t="s">
        <v>203</v>
      </c>
      <c r="D16" s="87" t="s">
        <v>262</v>
      </c>
      <c r="E16" s="26">
        <v>28</v>
      </c>
      <c r="F16" s="64">
        <v>10</v>
      </c>
      <c r="G16" s="64">
        <v>29</v>
      </c>
      <c r="H16" s="26">
        <v>10</v>
      </c>
      <c r="I16" s="26">
        <v>0</v>
      </c>
      <c r="J16" s="26" t="s">
        <v>266</v>
      </c>
      <c r="K16" s="26" t="s">
        <v>262</v>
      </c>
      <c r="L16" s="26">
        <v>28</v>
      </c>
      <c r="M16" s="26">
        <v>10</v>
      </c>
      <c r="N16" s="26">
        <v>30</v>
      </c>
      <c r="O16" s="26">
        <v>10</v>
      </c>
      <c r="P16" s="26">
        <v>0</v>
      </c>
      <c r="Q16" s="97" t="s">
        <v>508</v>
      </c>
      <c r="R16" s="91">
        <v>2.9</v>
      </c>
      <c r="S16" s="91">
        <v>12.4</v>
      </c>
      <c r="T16" s="91">
        <v>54</v>
      </c>
      <c r="U16" s="91" t="s">
        <v>557</v>
      </c>
      <c r="V16" s="91">
        <v>1004.2</v>
      </c>
      <c r="W16" s="98">
        <v>12.5</v>
      </c>
      <c r="X16" s="439">
        <v>8</v>
      </c>
      <c r="Y16" s="97">
        <v>9.0999999999999998E-2</v>
      </c>
      <c r="Z16" s="121">
        <v>0.13</v>
      </c>
      <c r="AA16" s="121">
        <v>1.7</v>
      </c>
      <c r="AB16" s="122">
        <v>0.14000000000000001</v>
      </c>
      <c r="AC16" s="121">
        <v>0.56000000000000005</v>
      </c>
      <c r="AD16" s="121">
        <v>0.12</v>
      </c>
      <c r="AE16" s="121">
        <v>2.5999999999999999E-2</v>
      </c>
      <c r="AF16" s="98">
        <v>0.13</v>
      </c>
      <c r="AG16" s="97">
        <v>150</v>
      </c>
      <c r="AH16" s="121" t="s">
        <v>363</v>
      </c>
      <c r="AI16" s="121" t="s">
        <v>445</v>
      </c>
      <c r="AJ16" s="121">
        <v>140</v>
      </c>
      <c r="AK16" s="121" t="s">
        <v>364</v>
      </c>
      <c r="AL16" s="121" t="s">
        <v>335</v>
      </c>
      <c r="AM16" s="121" t="s">
        <v>322</v>
      </c>
      <c r="AN16" s="121">
        <v>0.22</v>
      </c>
      <c r="AO16" s="121" t="s">
        <v>365</v>
      </c>
      <c r="AP16" s="121" t="s">
        <v>366</v>
      </c>
      <c r="AQ16" s="121">
        <v>16</v>
      </c>
      <c r="AR16" s="121" t="s">
        <v>355</v>
      </c>
      <c r="AS16" s="121" t="s">
        <v>311</v>
      </c>
      <c r="AT16" s="121">
        <v>1.4</v>
      </c>
      <c r="AU16" s="121">
        <v>7.2</v>
      </c>
      <c r="AV16" s="121">
        <v>0.43</v>
      </c>
      <c r="AW16" s="121" t="s">
        <v>329</v>
      </c>
      <c r="AX16" s="121">
        <v>0.21</v>
      </c>
      <c r="AY16" s="121" t="s">
        <v>356</v>
      </c>
      <c r="AZ16" s="121">
        <v>0.17</v>
      </c>
      <c r="BA16" s="121" t="s">
        <v>360</v>
      </c>
      <c r="BB16" s="121">
        <v>0.64</v>
      </c>
      <c r="BC16" s="121" t="s">
        <v>361</v>
      </c>
      <c r="BD16" s="121" t="s">
        <v>335</v>
      </c>
      <c r="BE16" s="121" t="s">
        <v>272</v>
      </c>
      <c r="BF16" s="91" t="s">
        <v>268</v>
      </c>
      <c r="BG16" s="91" t="s">
        <v>271</v>
      </c>
      <c r="BH16" s="91" t="s">
        <v>357</v>
      </c>
      <c r="BI16" s="91" t="s">
        <v>358</v>
      </c>
      <c r="BJ16" s="91">
        <v>2.1</v>
      </c>
      <c r="BK16" s="91" t="s">
        <v>359</v>
      </c>
      <c r="BL16" s="121" t="s">
        <v>369</v>
      </c>
      <c r="BM16" s="97">
        <v>2.9000000000000001E-2</v>
      </c>
      <c r="BN16" s="122">
        <v>0.24</v>
      </c>
      <c r="BO16" s="122">
        <v>0.43</v>
      </c>
      <c r="BP16" s="122">
        <v>0.28000000000000003</v>
      </c>
      <c r="BQ16" s="122">
        <v>1.1000000000000001</v>
      </c>
      <c r="BR16" s="121">
        <v>0.74</v>
      </c>
      <c r="BS16" s="91">
        <v>0.82</v>
      </c>
      <c r="BT16" s="91">
        <v>0.14000000000000001</v>
      </c>
      <c r="BU16" s="26">
        <v>2.1</v>
      </c>
      <c r="BV16" s="26">
        <v>0.6</v>
      </c>
      <c r="BW16" s="25">
        <v>1.8</v>
      </c>
      <c r="BX16" s="67"/>
    </row>
    <row r="17" spans="2:76" ht="20.100000000000001" customHeight="1" thickBot="1" x14ac:dyDescent="0.2">
      <c r="B17" s="27" t="s">
        <v>169</v>
      </c>
      <c r="C17" s="28" t="s">
        <v>204</v>
      </c>
      <c r="D17" s="88" t="s">
        <v>262</v>
      </c>
      <c r="E17" s="29">
        <v>28</v>
      </c>
      <c r="F17" s="29">
        <v>10</v>
      </c>
      <c r="G17" s="29">
        <v>30</v>
      </c>
      <c r="H17" s="30">
        <v>10</v>
      </c>
      <c r="I17" s="29">
        <v>0</v>
      </c>
      <c r="J17" s="29" t="s">
        <v>266</v>
      </c>
      <c r="K17" s="29" t="s">
        <v>262</v>
      </c>
      <c r="L17" s="29">
        <v>28</v>
      </c>
      <c r="M17" s="29">
        <v>10</v>
      </c>
      <c r="N17" s="29">
        <v>31</v>
      </c>
      <c r="O17" s="29">
        <v>10</v>
      </c>
      <c r="P17" s="29">
        <v>0</v>
      </c>
      <c r="Q17" s="112" t="s">
        <v>500</v>
      </c>
      <c r="R17" s="113">
        <v>1.3</v>
      </c>
      <c r="S17" s="113">
        <v>9.1</v>
      </c>
      <c r="T17" s="113">
        <v>71</v>
      </c>
      <c r="U17" s="113" t="s">
        <v>557</v>
      </c>
      <c r="V17" s="113">
        <v>1010.7</v>
      </c>
      <c r="W17" s="114">
        <v>10.9</v>
      </c>
      <c r="X17" s="440">
        <v>18.2</v>
      </c>
      <c r="Y17" s="112">
        <v>0.17</v>
      </c>
      <c r="Z17" s="123">
        <v>1.2</v>
      </c>
      <c r="AA17" s="123">
        <v>1.8</v>
      </c>
      <c r="AB17" s="124">
        <v>0.16</v>
      </c>
      <c r="AC17" s="123">
        <v>0.98</v>
      </c>
      <c r="AD17" s="123">
        <v>0.28999999999999998</v>
      </c>
      <c r="AE17" s="123">
        <v>6.4999999999999997E-3</v>
      </c>
      <c r="AF17" s="114" t="s">
        <v>318</v>
      </c>
      <c r="AG17" s="112">
        <v>130</v>
      </c>
      <c r="AH17" s="123" t="s">
        <v>363</v>
      </c>
      <c r="AI17" s="123" t="s">
        <v>445</v>
      </c>
      <c r="AJ17" s="123">
        <v>270</v>
      </c>
      <c r="AK17" s="123" t="s">
        <v>364</v>
      </c>
      <c r="AL17" s="123" t="s">
        <v>335</v>
      </c>
      <c r="AM17" s="123" t="s">
        <v>322</v>
      </c>
      <c r="AN17" s="123">
        <v>0.23</v>
      </c>
      <c r="AO17" s="123" t="s">
        <v>365</v>
      </c>
      <c r="AP17" s="123" t="s">
        <v>366</v>
      </c>
      <c r="AQ17" s="123">
        <v>23</v>
      </c>
      <c r="AR17" s="123" t="s">
        <v>355</v>
      </c>
      <c r="AS17" s="123" t="s">
        <v>311</v>
      </c>
      <c r="AT17" s="123">
        <v>1.3</v>
      </c>
      <c r="AU17" s="123">
        <v>18</v>
      </c>
      <c r="AV17" s="123">
        <v>0.6</v>
      </c>
      <c r="AW17" s="123" t="s">
        <v>329</v>
      </c>
      <c r="AX17" s="123">
        <v>0.47</v>
      </c>
      <c r="AY17" s="123" t="s">
        <v>356</v>
      </c>
      <c r="AZ17" s="123">
        <v>1.7</v>
      </c>
      <c r="BA17" s="123" t="s">
        <v>360</v>
      </c>
      <c r="BB17" s="123">
        <v>1.8</v>
      </c>
      <c r="BC17" s="123" t="s">
        <v>361</v>
      </c>
      <c r="BD17" s="123" t="s">
        <v>335</v>
      </c>
      <c r="BE17" s="123" t="s">
        <v>272</v>
      </c>
      <c r="BF17" s="113" t="s">
        <v>268</v>
      </c>
      <c r="BG17" s="113" t="s">
        <v>271</v>
      </c>
      <c r="BH17" s="113" t="s">
        <v>357</v>
      </c>
      <c r="BI17" s="113" t="s">
        <v>358</v>
      </c>
      <c r="BJ17" s="113">
        <v>6.4</v>
      </c>
      <c r="BK17" s="113" t="s">
        <v>359</v>
      </c>
      <c r="BL17" s="123">
        <v>0.24</v>
      </c>
      <c r="BM17" s="112">
        <v>1.6E-2</v>
      </c>
      <c r="BN17" s="124">
        <v>0.59</v>
      </c>
      <c r="BO17" s="124">
        <v>1.3</v>
      </c>
      <c r="BP17" s="124">
        <v>0.87</v>
      </c>
      <c r="BQ17" s="124">
        <v>2.2000000000000002</v>
      </c>
      <c r="BR17" s="123">
        <v>2.5</v>
      </c>
      <c r="BS17" s="113">
        <v>2.2000000000000002</v>
      </c>
      <c r="BT17" s="113">
        <v>0.23</v>
      </c>
      <c r="BU17" s="29">
        <v>5</v>
      </c>
      <c r="BV17" s="29">
        <v>2.7</v>
      </c>
      <c r="BW17" s="28">
        <v>4.5</v>
      </c>
      <c r="BX17" s="68"/>
    </row>
    <row r="18" spans="2:76" ht="20.100000000000001" customHeight="1" x14ac:dyDescent="0.15">
      <c r="B18" s="24" t="s">
        <v>28</v>
      </c>
      <c r="C18" s="56" t="s">
        <v>205</v>
      </c>
      <c r="D18" s="78" t="s">
        <v>262</v>
      </c>
      <c r="E18" s="32">
        <v>28</v>
      </c>
      <c r="F18" s="85">
        <v>10</v>
      </c>
      <c r="G18" s="85">
        <v>31</v>
      </c>
      <c r="H18" s="32">
        <v>10</v>
      </c>
      <c r="I18" s="32">
        <v>0</v>
      </c>
      <c r="J18" s="32" t="s">
        <v>266</v>
      </c>
      <c r="K18" s="32" t="s">
        <v>262</v>
      </c>
      <c r="L18" s="32">
        <v>28</v>
      </c>
      <c r="M18" s="32">
        <v>11</v>
      </c>
      <c r="N18" s="32">
        <v>1</v>
      </c>
      <c r="O18" s="32">
        <v>10</v>
      </c>
      <c r="P18" s="32">
        <v>0</v>
      </c>
      <c r="Q18" s="106" t="s">
        <v>500</v>
      </c>
      <c r="R18" s="107">
        <v>1.3</v>
      </c>
      <c r="S18" s="107">
        <v>12.8</v>
      </c>
      <c r="T18" s="107">
        <v>74</v>
      </c>
      <c r="U18" s="107">
        <v>2</v>
      </c>
      <c r="V18" s="107">
        <v>1003.3</v>
      </c>
      <c r="W18" s="108">
        <v>7.8</v>
      </c>
      <c r="X18" s="441">
        <v>18.100000000000001</v>
      </c>
      <c r="Y18" s="106">
        <v>0.32</v>
      </c>
      <c r="Z18" s="125">
        <v>1.5</v>
      </c>
      <c r="AA18" s="125">
        <v>1.7</v>
      </c>
      <c r="AB18" s="120">
        <v>3.5999999999999997E-2</v>
      </c>
      <c r="AC18" s="125">
        <v>1.2</v>
      </c>
      <c r="AD18" s="125">
        <v>0.19</v>
      </c>
      <c r="AE18" s="125">
        <v>7.6E-3</v>
      </c>
      <c r="AF18" s="108">
        <v>5.8999999999999997E-2</v>
      </c>
      <c r="AG18" s="106">
        <v>98</v>
      </c>
      <c r="AH18" s="125">
        <v>83</v>
      </c>
      <c r="AI18" s="125" t="s">
        <v>445</v>
      </c>
      <c r="AJ18" s="125">
        <v>260</v>
      </c>
      <c r="AK18" s="125">
        <v>83</v>
      </c>
      <c r="AL18" s="125" t="s">
        <v>335</v>
      </c>
      <c r="AM18" s="125" t="s">
        <v>322</v>
      </c>
      <c r="AN18" s="125">
        <v>0.75</v>
      </c>
      <c r="AO18" s="125">
        <v>0.74</v>
      </c>
      <c r="AP18" s="125">
        <v>7.4</v>
      </c>
      <c r="AQ18" s="125">
        <v>74</v>
      </c>
      <c r="AR18" s="125" t="s">
        <v>355</v>
      </c>
      <c r="AS18" s="125" t="s">
        <v>311</v>
      </c>
      <c r="AT18" s="125">
        <v>2.7</v>
      </c>
      <c r="AU18" s="125">
        <v>50</v>
      </c>
      <c r="AV18" s="125">
        <v>0.66</v>
      </c>
      <c r="AW18" s="125" t="s">
        <v>329</v>
      </c>
      <c r="AX18" s="125">
        <v>0.54</v>
      </c>
      <c r="AY18" s="125" t="s">
        <v>356</v>
      </c>
      <c r="AZ18" s="125">
        <v>1.8</v>
      </c>
      <c r="BA18" s="125" t="s">
        <v>360</v>
      </c>
      <c r="BB18" s="125">
        <v>2.7</v>
      </c>
      <c r="BC18" s="125" t="s">
        <v>361</v>
      </c>
      <c r="BD18" s="125" t="s">
        <v>335</v>
      </c>
      <c r="BE18" s="125" t="s">
        <v>272</v>
      </c>
      <c r="BF18" s="107" t="s">
        <v>268</v>
      </c>
      <c r="BG18" s="107" t="s">
        <v>271</v>
      </c>
      <c r="BH18" s="107" t="s">
        <v>357</v>
      </c>
      <c r="BI18" s="107" t="s">
        <v>358</v>
      </c>
      <c r="BJ18" s="107">
        <v>6.7</v>
      </c>
      <c r="BK18" s="107" t="s">
        <v>359</v>
      </c>
      <c r="BL18" s="125">
        <v>0.24</v>
      </c>
      <c r="BM18" s="106">
        <v>4.4999999999999998E-2</v>
      </c>
      <c r="BN18" s="120">
        <v>0.63</v>
      </c>
      <c r="BO18" s="120">
        <v>1.2</v>
      </c>
      <c r="BP18" s="120">
        <v>0.79</v>
      </c>
      <c r="BQ18" s="120">
        <v>2</v>
      </c>
      <c r="BR18" s="125">
        <v>2.2000000000000002</v>
      </c>
      <c r="BS18" s="107">
        <v>2.2000000000000002</v>
      </c>
      <c r="BT18" s="107">
        <v>0.2</v>
      </c>
      <c r="BU18" s="32">
        <v>4.7</v>
      </c>
      <c r="BV18" s="32">
        <v>2.6</v>
      </c>
      <c r="BW18" s="31">
        <v>4.3</v>
      </c>
      <c r="BX18" s="69"/>
    </row>
    <row r="19" spans="2:76" ht="20.100000000000001" customHeight="1" x14ac:dyDescent="0.15">
      <c r="B19" s="24" t="s">
        <v>28</v>
      </c>
      <c r="C19" s="31" t="s">
        <v>206</v>
      </c>
      <c r="D19" s="78" t="s">
        <v>262</v>
      </c>
      <c r="E19" s="32">
        <v>28</v>
      </c>
      <c r="F19" s="32">
        <v>11</v>
      </c>
      <c r="G19" s="32">
        <v>1</v>
      </c>
      <c r="H19" s="32">
        <v>10</v>
      </c>
      <c r="I19" s="32">
        <v>0</v>
      </c>
      <c r="J19" s="32" t="s">
        <v>266</v>
      </c>
      <c r="K19" s="32" t="s">
        <v>262</v>
      </c>
      <c r="L19" s="32">
        <v>28</v>
      </c>
      <c r="M19" s="32">
        <v>11</v>
      </c>
      <c r="N19" s="32">
        <v>2</v>
      </c>
      <c r="O19" s="32">
        <v>10</v>
      </c>
      <c r="P19" s="32">
        <v>0</v>
      </c>
      <c r="Q19" s="106" t="s">
        <v>500</v>
      </c>
      <c r="R19" s="107">
        <v>1.8</v>
      </c>
      <c r="S19" s="107">
        <v>10.3</v>
      </c>
      <c r="T19" s="107">
        <v>65</v>
      </c>
      <c r="U19" s="107" t="s">
        <v>557</v>
      </c>
      <c r="V19" s="107">
        <v>1004</v>
      </c>
      <c r="W19" s="108">
        <v>7.9</v>
      </c>
      <c r="X19" s="441">
        <v>6.5</v>
      </c>
      <c r="Y19" s="106">
        <v>0.13</v>
      </c>
      <c r="Z19" s="125">
        <v>0.23</v>
      </c>
      <c r="AA19" s="125">
        <v>1</v>
      </c>
      <c r="AB19" s="120">
        <v>7.9000000000000001E-2</v>
      </c>
      <c r="AC19" s="125">
        <v>0.4</v>
      </c>
      <c r="AD19" s="125">
        <v>8.2000000000000003E-2</v>
      </c>
      <c r="AE19" s="125">
        <v>1.2999999999999999E-3</v>
      </c>
      <c r="AF19" s="108" t="s">
        <v>318</v>
      </c>
      <c r="AG19" s="106">
        <v>46</v>
      </c>
      <c r="AH19" s="125" t="s">
        <v>363</v>
      </c>
      <c r="AI19" s="125" t="s">
        <v>445</v>
      </c>
      <c r="AJ19" s="125">
        <v>55</v>
      </c>
      <c r="AK19" s="125">
        <v>60</v>
      </c>
      <c r="AL19" s="125" t="s">
        <v>335</v>
      </c>
      <c r="AM19" s="125" t="s">
        <v>322</v>
      </c>
      <c r="AN19" s="125">
        <v>0.21</v>
      </c>
      <c r="AO19" s="125" t="s">
        <v>365</v>
      </c>
      <c r="AP19" s="125">
        <v>1.2</v>
      </c>
      <c r="AQ19" s="125">
        <v>36</v>
      </c>
      <c r="AR19" s="125" t="s">
        <v>355</v>
      </c>
      <c r="AS19" s="125">
        <v>3.9</v>
      </c>
      <c r="AT19" s="125">
        <v>3.8</v>
      </c>
      <c r="AU19" s="125">
        <v>8.5</v>
      </c>
      <c r="AV19" s="125" t="s">
        <v>359</v>
      </c>
      <c r="AW19" s="125" t="s">
        <v>329</v>
      </c>
      <c r="AX19" s="125">
        <v>0.15</v>
      </c>
      <c r="AY19" s="125" t="s">
        <v>356</v>
      </c>
      <c r="AZ19" s="125">
        <v>0.56000000000000005</v>
      </c>
      <c r="BA19" s="125" t="s">
        <v>360</v>
      </c>
      <c r="BB19" s="125" t="s">
        <v>371</v>
      </c>
      <c r="BC19" s="125" t="s">
        <v>361</v>
      </c>
      <c r="BD19" s="125" t="s">
        <v>335</v>
      </c>
      <c r="BE19" s="125" t="s">
        <v>272</v>
      </c>
      <c r="BF19" s="107" t="s">
        <v>268</v>
      </c>
      <c r="BG19" s="107" t="s">
        <v>271</v>
      </c>
      <c r="BH19" s="107" t="s">
        <v>357</v>
      </c>
      <c r="BI19" s="107" t="s">
        <v>358</v>
      </c>
      <c r="BJ19" s="107">
        <v>1.9</v>
      </c>
      <c r="BK19" s="107" t="s">
        <v>359</v>
      </c>
      <c r="BL19" s="125" t="s">
        <v>369</v>
      </c>
      <c r="BM19" s="106" t="s">
        <v>362</v>
      </c>
      <c r="BN19" s="120">
        <v>0.25</v>
      </c>
      <c r="BO19" s="120">
        <v>0.39</v>
      </c>
      <c r="BP19" s="120">
        <v>0.28000000000000003</v>
      </c>
      <c r="BQ19" s="120">
        <v>0.76</v>
      </c>
      <c r="BR19" s="125">
        <v>0.45</v>
      </c>
      <c r="BS19" s="107">
        <v>0.88</v>
      </c>
      <c r="BT19" s="107">
        <v>0.12</v>
      </c>
      <c r="BU19" s="32">
        <v>1.7</v>
      </c>
      <c r="BV19" s="32">
        <v>0.69</v>
      </c>
      <c r="BW19" s="31">
        <v>1.3</v>
      </c>
      <c r="BX19" s="69"/>
    </row>
    <row r="20" spans="2:76" ht="20.100000000000001" customHeight="1" x14ac:dyDescent="0.15">
      <c r="B20" s="18" t="s">
        <v>28</v>
      </c>
      <c r="C20" s="33" t="s">
        <v>207</v>
      </c>
      <c r="D20" s="79" t="s">
        <v>262</v>
      </c>
      <c r="E20" s="34">
        <v>28</v>
      </c>
      <c r="F20" s="34">
        <v>11</v>
      </c>
      <c r="G20" s="34">
        <v>2</v>
      </c>
      <c r="H20" s="34">
        <v>10</v>
      </c>
      <c r="I20" s="34">
        <v>0</v>
      </c>
      <c r="J20" s="34" t="s">
        <v>266</v>
      </c>
      <c r="K20" s="34" t="s">
        <v>262</v>
      </c>
      <c r="L20" s="34">
        <v>28</v>
      </c>
      <c r="M20" s="34">
        <v>11</v>
      </c>
      <c r="N20" s="34">
        <v>3</v>
      </c>
      <c r="O20" s="34">
        <v>10</v>
      </c>
      <c r="P20" s="34">
        <v>0</v>
      </c>
      <c r="Q20" s="115" t="s">
        <v>508</v>
      </c>
      <c r="R20" s="116">
        <v>1.6</v>
      </c>
      <c r="S20" s="116">
        <v>9.8000000000000007</v>
      </c>
      <c r="T20" s="116">
        <v>71</v>
      </c>
      <c r="U20" s="116">
        <v>1</v>
      </c>
      <c r="V20" s="116">
        <v>1004.4</v>
      </c>
      <c r="W20" s="117">
        <v>9.9</v>
      </c>
      <c r="X20" s="442">
        <v>10.199999999999999</v>
      </c>
      <c r="Y20" s="115">
        <v>0.18</v>
      </c>
      <c r="Z20" s="126">
        <v>1.2</v>
      </c>
      <c r="AA20" s="126">
        <v>1.5</v>
      </c>
      <c r="AB20" s="127">
        <v>2.9000000000000001E-2</v>
      </c>
      <c r="AC20" s="126">
        <v>1</v>
      </c>
      <c r="AD20" s="126">
        <v>0.16</v>
      </c>
      <c r="AE20" s="126">
        <v>2.7000000000000001E-3</v>
      </c>
      <c r="AF20" s="117" t="s">
        <v>318</v>
      </c>
      <c r="AG20" s="115">
        <v>70</v>
      </c>
      <c r="AH20" s="126" t="s">
        <v>363</v>
      </c>
      <c r="AI20" s="126" t="s">
        <v>445</v>
      </c>
      <c r="AJ20" s="126">
        <v>160</v>
      </c>
      <c r="AK20" s="126">
        <v>83</v>
      </c>
      <c r="AL20" s="126" t="s">
        <v>335</v>
      </c>
      <c r="AM20" s="126" t="s">
        <v>322</v>
      </c>
      <c r="AN20" s="126">
        <v>0.53</v>
      </c>
      <c r="AO20" s="126" t="s">
        <v>365</v>
      </c>
      <c r="AP20" s="126">
        <v>1.5</v>
      </c>
      <c r="AQ20" s="126">
        <v>18</v>
      </c>
      <c r="AR20" s="126" t="s">
        <v>355</v>
      </c>
      <c r="AS20" s="126">
        <v>1.1000000000000001</v>
      </c>
      <c r="AT20" s="126">
        <v>4.8</v>
      </c>
      <c r="AU20" s="126">
        <v>10</v>
      </c>
      <c r="AV20" s="126">
        <v>0.51</v>
      </c>
      <c r="AW20" s="126">
        <v>1.1000000000000001</v>
      </c>
      <c r="AX20" s="126">
        <v>0.28999999999999998</v>
      </c>
      <c r="AY20" s="126" t="s">
        <v>356</v>
      </c>
      <c r="AZ20" s="126">
        <v>0.54</v>
      </c>
      <c r="BA20" s="126" t="s">
        <v>360</v>
      </c>
      <c r="BB20" s="126">
        <v>0.88</v>
      </c>
      <c r="BC20" s="126" t="s">
        <v>361</v>
      </c>
      <c r="BD20" s="126" t="s">
        <v>335</v>
      </c>
      <c r="BE20" s="126" t="s">
        <v>272</v>
      </c>
      <c r="BF20" s="116" t="s">
        <v>268</v>
      </c>
      <c r="BG20" s="116" t="s">
        <v>271</v>
      </c>
      <c r="BH20" s="116" t="s">
        <v>357</v>
      </c>
      <c r="BI20" s="116" t="s">
        <v>358</v>
      </c>
      <c r="BJ20" s="116">
        <v>2.6</v>
      </c>
      <c r="BK20" s="116" t="s">
        <v>359</v>
      </c>
      <c r="BL20" s="126">
        <v>0.22</v>
      </c>
      <c r="BM20" s="115">
        <v>1.0999999999999999E-2</v>
      </c>
      <c r="BN20" s="127">
        <v>0.28999999999999998</v>
      </c>
      <c r="BO20" s="127">
        <v>0.66</v>
      </c>
      <c r="BP20" s="127">
        <v>0.38</v>
      </c>
      <c r="BQ20" s="127">
        <v>1.4</v>
      </c>
      <c r="BR20" s="126">
        <v>0.91</v>
      </c>
      <c r="BS20" s="116">
        <v>1.4</v>
      </c>
      <c r="BT20" s="116">
        <v>0.15</v>
      </c>
      <c r="BU20" s="34">
        <v>2.7</v>
      </c>
      <c r="BV20" s="34">
        <v>1.1000000000000001</v>
      </c>
      <c r="BW20" s="33">
        <v>2.4</v>
      </c>
      <c r="BX20" s="70"/>
    </row>
    <row r="21" spans="2:76" ht="20.100000000000001" customHeight="1" x14ac:dyDescent="0.15">
      <c r="B21" s="36"/>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8" t="s">
        <v>0</v>
      </c>
      <c r="C23" s="369"/>
      <c r="D23" s="356"/>
      <c r="E23" s="357"/>
      <c r="F23" s="357"/>
      <c r="G23" s="357"/>
      <c r="H23" s="357"/>
      <c r="I23" s="357"/>
      <c r="J23" s="357"/>
      <c r="K23" s="357"/>
      <c r="L23" s="357"/>
      <c r="M23" s="357"/>
      <c r="N23" s="357"/>
      <c r="O23" s="357"/>
      <c r="P23" s="358"/>
      <c r="Q23" s="356"/>
      <c r="R23" s="357"/>
      <c r="S23" s="357"/>
      <c r="T23" s="357"/>
      <c r="U23" s="357"/>
      <c r="V23" s="357"/>
      <c r="W23" s="358"/>
      <c r="X23" s="131"/>
      <c r="Y23" s="119">
        <v>2.3E-2</v>
      </c>
      <c r="Z23" s="118">
        <v>8.1000000000000003E-2</v>
      </c>
      <c r="AA23" s="118">
        <v>1.4E-2</v>
      </c>
      <c r="AB23" s="119">
        <v>2.4E-2</v>
      </c>
      <c r="AC23" s="118">
        <v>8.6999999999999994E-3</v>
      </c>
      <c r="AD23" s="118">
        <v>5.5999999999999999E-3</v>
      </c>
      <c r="AE23" s="118">
        <v>2.5999999999999999E-3</v>
      </c>
      <c r="AF23" s="96">
        <v>4.9000000000000002E-2</v>
      </c>
      <c r="AG23" s="119">
        <v>20</v>
      </c>
      <c r="AH23" s="118">
        <v>31</v>
      </c>
      <c r="AI23" s="118" t="s">
        <v>445</v>
      </c>
      <c r="AJ23" s="118">
        <v>7.7</v>
      </c>
      <c r="AK23" s="118">
        <v>46</v>
      </c>
      <c r="AL23" s="118">
        <v>0.15</v>
      </c>
      <c r="AM23" s="118">
        <v>4.5</v>
      </c>
      <c r="AN23" s="118">
        <v>9.4E-2</v>
      </c>
      <c r="AO23" s="118">
        <v>0.43</v>
      </c>
      <c r="AP23" s="118">
        <v>0.99</v>
      </c>
      <c r="AQ23" s="118">
        <v>14</v>
      </c>
      <c r="AR23" s="118">
        <v>7.2999999999999995E-2</v>
      </c>
      <c r="AS23" s="118">
        <v>1</v>
      </c>
      <c r="AT23" s="118">
        <v>1</v>
      </c>
      <c r="AU23" s="118">
        <v>3.8</v>
      </c>
      <c r="AV23" s="118">
        <v>0.26</v>
      </c>
      <c r="AW23" s="118">
        <v>0.6</v>
      </c>
      <c r="AX23" s="118">
        <v>0.13</v>
      </c>
      <c r="AY23" s="118">
        <v>1.3</v>
      </c>
      <c r="AZ23" s="118">
        <v>8.8999999999999996E-2</v>
      </c>
      <c r="BA23" s="118">
        <v>4.1000000000000002E-2</v>
      </c>
      <c r="BB23" s="118">
        <v>0.55000000000000004</v>
      </c>
      <c r="BC23" s="118">
        <v>8.6999999999999994E-2</v>
      </c>
      <c r="BD23" s="118">
        <v>0.15</v>
      </c>
      <c r="BE23" s="118">
        <v>0.12</v>
      </c>
      <c r="BF23" s="95">
        <v>0.11</v>
      </c>
      <c r="BG23" s="129">
        <v>0.14000000000000001</v>
      </c>
      <c r="BH23" s="129">
        <v>0.48</v>
      </c>
      <c r="BI23" s="129">
        <v>7.4999999999999997E-2</v>
      </c>
      <c r="BJ23" s="129">
        <v>0.23</v>
      </c>
      <c r="BK23" s="129">
        <v>0.26</v>
      </c>
      <c r="BL23" s="130">
        <v>7.6999999999999999E-2</v>
      </c>
      <c r="BM23" s="93">
        <v>8.5000000000000006E-3</v>
      </c>
      <c r="BN23" s="119">
        <v>4.2999999999999997E-2</v>
      </c>
      <c r="BO23" s="119">
        <v>1.9E-2</v>
      </c>
      <c r="BP23" s="119">
        <v>5.5E-2</v>
      </c>
      <c r="BQ23" s="119">
        <v>0.21</v>
      </c>
      <c r="BR23" s="118">
        <v>7.9000000000000001E-2</v>
      </c>
      <c r="BS23" s="95">
        <v>8.5000000000000006E-2</v>
      </c>
      <c r="BT23" s="95">
        <v>4.9000000000000002E-2</v>
      </c>
      <c r="BU23" s="95"/>
      <c r="BV23" s="95"/>
      <c r="BW23" s="96">
        <v>0.36</v>
      </c>
      <c r="BX23" s="132"/>
    </row>
    <row r="24" spans="2:76" ht="20.100000000000001" customHeight="1" x14ac:dyDescent="0.15">
      <c r="B24" s="370" t="s">
        <v>1</v>
      </c>
      <c r="C24" s="371"/>
      <c r="D24" s="359"/>
      <c r="E24" s="360"/>
      <c r="F24" s="360"/>
      <c r="G24" s="360"/>
      <c r="H24" s="360"/>
      <c r="I24" s="360"/>
      <c r="J24" s="360"/>
      <c r="K24" s="360"/>
      <c r="L24" s="360"/>
      <c r="M24" s="360"/>
      <c r="N24" s="360"/>
      <c r="O24" s="360"/>
      <c r="P24" s="361"/>
      <c r="Q24" s="359"/>
      <c r="R24" s="360"/>
      <c r="S24" s="360"/>
      <c r="T24" s="360"/>
      <c r="U24" s="360"/>
      <c r="V24" s="360"/>
      <c r="W24" s="361"/>
      <c r="X24" s="133"/>
      <c r="Y24" s="127">
        <v>7.5999999999999998E-2</v>
      </c>
      <c r="Z24" s="126">
        <v>0.27</v>
      </c>
      <c r="AA24" s="126">
        <v>4.7E-2</v>
      </c>
      <c r="AB24" s="127">
        <v>7.9000000000000001E-2</v>
      </c>
      <c r="AC24" s="126">
        <v>2.9000000000000001E-2</v>
      </c>
      <c r="AD24" s="126">
        <v>1.9E-2</v>
      </c>
      <c r="AE24" s="126">
        <v>8.6999999999999994E-3</v>
      </c>
      <c r="AF24" s="117">
        <v>0.16</v>
      </c>
      <c r="AG24" s="127">
        <v>66</v>
      </c>
      <c r="AH24" s="126">
        <v>100</v>
      </c>
      <c r="AI24" s="126" t="s">
        <v>445</v>
      </c>
      <c r="AJ24" s="126">
        <v>26</v>
      </c>
      <c r="AK24" s="126">
        <v>150</v>
      </c>
      <c r="AL24" s="126">
        <v>0.49</v>
      </c>
      <c r="AM24" s="126">
        <v>15</v>
      </c>
      <c r="AN24" s="126">
        <v>0.31</v>
      </c>
      <c r="AO24" s="126">
        <v>1.4</v>
      </c>
      <c r="AP24" s="126">
        <v>3.3</v>
      </c>
      <c r="AQ24" s="126">
        <v>47</v>
      </c>
      <c r="AR24" s="126">
        <v>0.24</v>
      </c>
      <c r="AS24" s="126">
        <v>3.5</v>
      </c>
      <c r="AT24" s="126">
        <v>3.4</v>
      </c>
      <c r="AU24" s="126">
        <v>13</v>
      </c>
      <c r="AV24" s="126">
        <v>0.85</v>
      </c>
      <c r="AW24" s="126">
        <v>2</v>
      </c>
      <c r="AX24" s="126">
        <v>0.45</v>
      </c>
      <c r="AY24" s="126">
        <v>4.2</v>
      </c>
      <c r="AZ24" s="126">
        <v>0.3</v>
      </c>
      <c r="BA24" s="126">
        <v>0.14000000000000001</v>
      </c>
      <c r="BB24" s="126">
        <v>1.8</v>
      </c>
      <c r="BC24" s="126">
        <v>0.28999999999999998</v>
      </c>
      <c r="BD24" s="126">
        <v>0.49</v>
      </c>
      <c r="BE24" s="126">
        <v>0.4</v>
      </c>
      <c r="BF24" s="116">
        <v>0.38</v>
      </c>
      <c r="BG24" s="116">
        <v>0.48</v>
      </c>
      <c r="BH24" s="116">
        <v>1.6</v>
      </c>
      <c r="BI24" s="116">
        <v>0.25</v>
      </c>
      <c r="BJ24" s="116">
        <v>0.77</v>
      </c>
      <c r="BK24" s="116">
        <v>0.88</v>
      </c>
      <c r="BL24" s="126">
        <v>0.26</v>
      </c>
      <c r="BM24" s="115">
        <v>2.8000000000000001E-2</v>
      </c>
      <c r="BN24" s="127">
        <v>0.14000000000000001</v>
      </c>
      <c r="BO24" s="127">
        <v>6.5000000000000002E-2</v>
      </c>
      <c r="BP24" s="127">
        <v>0.18</v>
      </c>
      <c r="BQ24" s="127">
        <v>0.71</v>
      </c>
      <c r="BR24" s="126">
        <v>0.26</v>
      </c>
      <c r="BS24" s="116">
        <v>0.28000000000000003</v>
      </c>
      <c r="BT24" s="116">
        <v>0.16</v>
      </c>
      <c r="BU24" s="116"/>
      <c r="BV24" s="116"/>
      <c r="BW24" s="117">
        <v>1.2</v>
      </c>
      <c r="BX24" s="134"/>
    </row>
    <row r="25" spans="2:76" ht="20.100000000000001" customHeight="1" x14ac:dyDescent="0.15">
      <c r="B25" s="372" t="s">
        <v>29</v>
      </c>
      <c r="C25" s="366"/>
      <c r="D25" s="367"/>
      <c r="E25" s="373"/>
      <c r="F25" s="373"/>
      <c r="G25" s="373"/>
      <c r="H25" s="373"/>
      <c r="I25" s="373"/>
      <c r="J25" s="373"/>
      <c r="K25" s="373"/>
      <c r="L25" s="373"/>
      <c r="M25" s="373"/>
      <c r="N25" s="373"/>
      <c r="O25" s="373"/>
      <c r="P25" s="365"/>
      <c r="Q25" s="353"/>
      <c r="R25" s="350"/>
      <c r="S25" s="350"/>
      <c r="T25" s="350"/>
      <c r="U25" s="350"/>
      <c r="V25" s="350"/>
      <c r="W25" s="365"/>
      <c r="X25" s="365"/>
      <c r="Y25" s="350"/>
      <c r="Z25" s="350"/>
      <c r="AA25" s="362"/>
      <c r="AB25" s="350"/>
      <c r="AC25" s="350"/>
      <c r="AD25" s="350"/>
      <c r="AE25" s="350"/>
      <c r="AF25" s="350"/>
      <c r="AG25" s="353"/>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14"/>
      <c r="BJ25" s="14"/>
      <c r="BK25" s="350"/>
      <c r="BL25" s="350"/>
      <c r="BM25" s="353"/>
      <c r="BN25" s="350"/>
      <c r="BO25" s="350"/>
      <c r="BP25" s="350"/>
      <c r="BQ25" s="350"/>
      <c r="BR25" s="350"/>
      <c r="BS25" s="350"/>
      <c r="BT25" s="350"/>
      <c r="BU25" s="350"/>
      <c r="BV25" s="350"/>
      <c r="BW25" s="362"/>
      <c r="BX25" s="379"/>
    </row>
    <row r="26" spans="2:76" ht="20.100000000000001" customHeight="1" x14ac:dyDescent="0.15">
      <c r="B26" s="372"/>
      <c r="C26" s="366"/>
      <c r="D26" s="372"/>
      <c r="E26" s="374"/>
      <c r="F26" s="374"/>
      <c r="G26" s="374"/>
      <c r="H26" s="374"/>
      <c r="I26" s="374"/>
      <c r="J26" s="374"/>
      <c r="K26" s="374"/>
      <c r="L26" s="374"/>
      <c r="M26" s="374"/>
      <c r="N26" s="374"/>
      <c r="O26" s="374"/>
      <c r="P26" s="366"/>
      <c r="Q26" s="354"/>
      <c r="R26" s="351"/>
      <c r="S26" s="351"/>
      <c r="T26" s="351"/>
      <c r="U26" s="351"/>
      <c r="V26" s="351"/>
      <c r="W26" s="366"/>
      <c r="X26" s="366"/>
      <c r="Y26" s="351"/>
      <c r="Z26" s="351"/>
      <c r="AA26" s="363"/>
      <c r="AB26" s="351"/>
      <c r="AC26" s="351"/>
      <c r="AD26" s="351"/>
      <c r="AE26" s="351"/>
      <c r="AF26" s="351"/>
      <c r="AG26" s="354"/>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135"/>
      <c r="BJ26" s="135"/>
      <c r="BK26" s="351"/>
      <c r="BL26" s="351"/>
      <c r="BM26" s="354"/>
      <c r="BN26" s="351"/>
      <c r="BO26" s="351"/>
      <c r="BP26" s="351"/>
      <c r="BQ26" s="351"/>
      <c r="BR26" s="351"/>
      <c r="BS26" s="351"/>
      <c r="BT26" s="351"/>
      <c r="BU26" s="351"/>
      <c r="BV26" s="351"/>
      <c r="BW26" s="363"/>
      <c r="BX26" s="380"/>
    </row>
    <row r="27" spans="2:76" ht="20.100000000000001" customHeight="1" x14ac:dyDescent="0.15">
      <c r="B27" s="347"/>
      <c r="C27" s="349"/>
      <c r="D27" s="347"/>
      <c r="E27" s="348"/>
      <c r="F27" s="348"/>
      <c r="G27" s="348"/>
      <c r="H27" s="348"/>
      <c r="I27" s="348"/>
      <c r="J27" s="348"/>
      <c r="K27" s="348"/>
      <c r="L27" s="348"/>
      <c r="M27" s="348"/>
      <c r="N27" s="348"/>
      <c r="O27" s="348"/>
      <c r="P27" s="349"/>
      <c r="Q27" s="355"/>
      <c r="R27" s="352"/>
      <c r="S27" s="352"/>
      <c r="T27" s="352"/>
      <c r="U27" s="352"/>
      <c r="V27" s="352"/>
      <c r="W27" s="349"/>
      <c r="X27" s="349"/>
      <c r="Y27" s="352"/>
      <c r="Z27" s="352"/>
      <c r="AA27" s="364"/>
      <c r="AB27" s="352"/>
      <c r="AC27" s="352"/>
      <c r="AD27" s="352"/>
      <c r="AE27" s="352"/>
      <c r="AF27" s="352"/>
      <c r="AG27" s="355"/>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19"/>
      <c r="BJ27" s="19"/>
      <c r="BK27" s="352"/>
      <c r="BL27" s="352"/>
      <c r="BM27" s="355"/>
      <c r="BN27" s="352"/>
      <c r="BO27" s="352"/>
      <c r="BP27" s="352"/>
      <c r="BQ27" s="352"/>
      <c r="BR27" s="352"/>
      <c r="BS27" s="352"/>
      <c r="BT27" s="352"/>
      <c r="BU27" s="352"/>
      <c r="BV27" s="352"/>
      <c r="BW27" s="364"/>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BX25:BX27"/>
    <mergeCell ref="BS25:BS27"/>
    <mergeCell ref="BT25:BT27"/>
    <mergeCell ref="BU25:BU27"/>
    <mergeCell ref="BV25:BV27"/>
    <mergeCell ref="BW25:BW27"/>
    <mergeCell ref="BN25:BN27"/>
    <mergeCell ref="BO25:BO27"/>
    <mergeCell ref="BP25:BP27"/>
    <mergeCell ref="BQ25:BQ27"/>
    <mergeCell ref="BR25:BR27"/>
    <mergeCell ref="BG25:BG27"/>
    <mergeCell ref="BH25:BH27"/>
    <mergeCell ref="BK25:BK27"/>
    <mergeCell ref="BL25:BL27"/>
    <mergeCell ref="BM25:BM27"/>
    <mergeCell ref="BB25:BB27"/>
    <mergeCell ref="BC25:BC27"/>
    <mergeCell ref="BD25:BD27"/>
    <mergeCell ref="BE25:BE27"/>
    <mergeCell ref="BF25:BF27"/>
    <mergeCell ref="AW25:AW27"/>
    <mergeCell ref="AX25:AX27"/>
    <mergeCell ref="AY25:AY27"/>
    <mergeCell ref="AZ25:AZ27"/>
    <mergeCell ref="BA25:BA27"/>
    <mergeCell ref="AR25:AR27"/>
    <mergeCell ref="AS25:AS27"/>
    <mergeCell ref="AT25:AT27"/>
    <mergeCell ref="AU25:AU27"/>
    <mergeCell ref="AV25:AV27"/>
    <mergeCell ref="AM25:AM27"/>
    <mergeCell ref="AN25:AN27"/>
    <mergeCell ref="AO25:AO27"/>
    <mergeCell ref="AP25:AP27"/>
    <mergeCell ref="AQ25:AQ27"/>
    <mergeCell ref="AH25:AH27"/>
    <mergeCell ref="AI25:AI27"/>
    <mergeCell ref="AJ25:AJ27"/>
    <mergeCell ref="AK25:AK27"/>
    <mergeCell ref="AL25:AL27"/>
    <mergeCell ref="AC25:AC27"/>
    <mergeCell ref="AD25:AD27"/>
    <mergeCell ref="AE25:AE27"/>
    <mergeCell ref="AF25:AF27"/>
    <mergeCell ref="AG25:AG27"/>
    <mergeCell ref="X25:X27"/>
    <mergeCell ref="Y25:Y27"/>
    <mergeCell ref="Z25:Z27"/>
    <mergeCell ref="AA25:AA27"/>
    <mergeCell ref="AB25:AB27"/>
    <mergeCell ref="B23:C23"/>
    <mergeCell ref="D23:P24"/>
    <mergeCell ref="Q23:W24"/>
    <mergeCell ref="B24:C24"/>
    <mergeCell ref="B25:C27"/>
    <mergeCell ref="D25:P27"/>
    <mergeCell ref="Q25:Q27"/>
    <mergeCell ref="R25:R27"/>
    <mergeCell ref="S25:S27"/>
    <mergeCell ref="T25:T27"/>
    <mergeCell ref="U25:U27"/>
    <mergeCell ref="V25:V27"/>
    <mergeCell ref="W25:W27"/>
    <mergeCell ref="BM4:BW4"/>
    <mergeCell ref="B5:C6"/>
    <mergeCell ref="D5:P5"/>
    <mergeCell ref="Q5:Q6"/>
    <mergeCell ref="D6:E6"/>
    <mergeCell ref="K6:L6"/>
    <mergeCell ref="D2:I2"/>
    <mergeCell ref="D4:P4"/>
    <mergeCell ref="Q4:W4"/>
    <mergeCell ref="Y4:AF4"/>
    <mergeCell ref="AG4:BL4"/>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B1:BX30"/>
  <sheetViews>
    <sheetView tabSelected="1" view="pageBreakPreview" zoomScale="70" zoomScaleNormal="70" zoomScaleSheetLayoutView="70" workbookViewId="0">
      <selection activeCell="AB9" sqref="AB9"/>
    </sheetView>
  </sheetViews>
  <sheetFormatPr defaultRowHeight="13.5" x14ac:dyDescent="0.15"/>
  <cols>
    <col min="1" max="1" width="3.375" customWidth="1"/>
    <col min="2" max="2" width="3.375" bestFit="1" customWidth="1"/>
    <col min="3" max="3" width="17.125" customWidth="1"/>
    <col min="4" max="4" width="3.375" customWidth="1"/>
    <col min="5" max="10" width="4.125" customWidth="1"/>
    <col min="11" max="11" width="3.375" customWidth="1"/>
    <col min="12" max="16" width="4.125" customWidth="1"/>
    <col min="17" max="23" width="7" customWidth="1"/>
    <col min="24" max="76" width="7.25" customWidth="1"/>
  </cols>
  <sheetData>
    <row r="1" spans="2:76" ht="30.75" customHeight="1" thickBot="1" x14ac:dyDescent="0.2">
      <c r="C1" s="6" t="s">
        <v>26</v>
      </c>
      <c r="D1" s="6"/>
      <c r="E1" s="6"/>
      <c r="F1" s="6"/>
      <c r="G1" s="6"/>
      <c r="H1" s="6"/>
      <c r="I1" s="6"/>
      <c r="J1" s="6"/>
      <c r="K1" s="6"/>
      <c r="L1" s="6"/>
      <c r="M1" s="6"/>
      <c r="N1" s="6"/>
      <c r="O1" s="6"/>
      <c r="P1" s="6"/>
      <c r="Q1" s="6"/>
      <c r="R1" s="6"/>
      <c r="S1" s="6"/>
      <c r="T1" s="6"/>
      <c r="U1" s="6"/>
      <c r="V1" s="6"/>
      <c r="W1" s="6"/>
    </row>
    <row r="2" spans="2:76" ht="30.75" customHeight="1" thickBot="1" x14ac:dyDescent="0.2">
      <c r="C2" s="5" t="s">
        <v>143</v>
      </c>
      <c r="D2" s="381" t="s">
        <v>465</v>
      </c>
      <c r="E2" s="382"/>
      <c r="F2" s="382"/>
      <c r="G2" s="382"/>
      <c r="H2" s="382"/>
      <c r="I2" s="383"/>
      <c r="T2" s="72"/>
      <c r="U2" s="72"/>
      <c r="V2" s="72"/>
      <c r="W2" s="72"/>
      <c r="X2" s="73"/>
      <c r="Y2" s="73"/>
      <c r="Z2" s="73"/>
    </row>
    <row r="3" spans="2:76" ht="30.75" customHeight="1" x14ac:dyDescent="0.15">
      <c r="C3" s="1"/>
      <c r="D3" s="1"/>
      <c r="E3" s="1"/>
      <c r="F3" s="1"/>
      <c r="G3" s="1"/>
      <c r="H3" s="1"/>
      <c r="I3" s="1"/>
      <c r="J3" s="1"/>
      <c r="K3" s="1"/>
      <c r="L3" s="1"/>
      <c r="M3" s="1"/>
      <c r="N3" s="1"/>
      <c r="O3" s="1"/>
      <c r="P3" s="1"/>
      <c r="Q3" s="1"/>
      <c r="R3" s="1"/>
      <c r="S3" s="1"/>
      <c r="T3" s="1"/>
      <c r="U3" s="1"/>
      <c r="V3" s="1"/>
      <c r="W3" s="1"/>
      <c r="X3" s="1"/>
      <c r="Y3" s="2"/>
      <c r="Z3" s="2"/>
      <c r="BX3" s="40" t="s">
        <v>176</v>
      </c>
    </row>
    <row r="4" spans="2:76" ht="30.75" customHeight="1" x14ac:dyDescent="0.15">
      <c r="B4" s="7"/>
      <c r="C4" s="7"/>
      <c r="D4" s="387" t="s">
        <v>255</v>
      </c>
      <c r="E4" s="388"/>
      <c r="F4" s="388"/>
      <c r="G4" s="388"/>
      <c r="H4" s="388"/>
      <c r="I4" s="388"/>
      <c r="J4" s="388"/>
      <c r="K4" s="388"/>
      <c r="L4" s="388"/>
      <c r="M4" s="388"/>
      <c r="N4" s="388"/>
      <c r="O4" s="388"/>
      <c r="P4" s="389"/>
      <c r="Q4" s="384" t="s">
        <v>240</v>
      </c>
      <c r="R4" s="385"/>
      <c r="S4" s="385"/>
      <c r="T4" s="385"/>
      <c r="U4" s="385"/>
      <c r="V4" s="385"/>
      <c r="W4" s="386"/>
      <c r="X4" s="80" t="s">
        <v>264</v>
      </c>
      <c r="Y4" s="384" t="s">
        <v>36</v>
      </c>
      <c r="Z4" s="385"/>
      <c r="AA4" s="385"/>
      <c r="AB4" s="385"/>
      <c r="AC4" s="385"/>
      <c r="AD4" s="385"/>
      <c r="AE4" s="385"/>
      <c r="AF4" s="386"/>
      <c r="AG4" s="384" t="s">
        <v>37</v>
      </c>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6"/>
      <c r="BM4" s="384" t="s">
        <v>38</v>
      </c>
      <c r="BN4" s="385"/>
      <c r="BO4" s="385"/>
      <c r="BP4" s="385"/>
      <c r="BQ4" s="385"/>
      <c r="BR4" s="385"/>
      <c r="BS4" s="385"/>
      <c r="BT4" s="385"/>
      <c r="BU4" s="385"/>
      <c r="BV4" s="385"/>
      <c r="BW4" s="386"/>
      <c r="BX4" s="12" t="s">
        <v>30</v>
      </c>
    </row>
    <row r="5" spans="2:76" ht="20.100000000000001" customHeight="1" x14ac:dyDescent="0.15">
      <c r="B5" s="367" t="s">
        <v>27</v>
      </c>
      <c r="C5" s="365"/>
      <c r="D5" s="377" t="s">
        <v>256</v>
      </c>
      <c r="E5" s="377"/>
      <c r="F5" s="377"/>
      <c r="G5" s="377"/>
      <c r="H5" s="377"/>
      <c r="I5" s="377"/>
      <c r="J5" s="377"/>
      <c r="K5" s="377"/>
      <c r="L5" s="377"/>
      <c r="M5" s="377"/>
      <c r="N5" s="377"/>
      <c r="O5" s="377"/>
      <c r="P5" s="378"/>
      <c r="Q5" s="353" t="s">
        <v>241</v>
      </c>
      <c r="R5" s="14" t="s">
        <v>253</v>
      </c>
      <c r="S5" s="14" t="s">
        <v>252</v>
      </c>
      <c r="T5" s="14" t="s">
        <v>251</v>
      </c>
      <c r="U5" s="14" t="s">
        <v>250</v>
      </c>
      <c r="V5" s="14" t="s">
        <v>248</v>
      </c>
      <c r="W5" s="62" t="s">
        <v>249</v>
      </c>
      <c r="X5" s="65" t="s">
        <v>372</v>
      </c>
      <c r="Y5" s="9" t="s">
        <v>558</v>
      </c>
      <c r="Z5" s="10" t="s">
        <v>559</v>
      </c>
      <c r="AA5" s="10" t="s">
        <v>560</v>
      </c>
      <c r="AB5" s="11" t="s">
        <v>561</v>
      </c>
      <c r="AC5" s="10" t="s">
        <v>562</v>
      </c>
      <c r="AD5" s="10" t="s">
        <v>563</v>
      </c>
      <c r="AE5" s="10" t="s">
        <v>564</v>
      </c>
      <c r="AF5" s="12" t="s">
        <v>565</v>
      </c>
      <c r="AG5" s="13" t="s">
        <v>2</v>
      </c>
      <c r="AH5" s="14" t="s">
        <v>3</v>
      </c>
      <c r="AI5" s="14" t="s">
        <v>337</v>
      </c>
      <c r="AJ5" s="14" t="s">
        <v>4</v>
      </c>
      <c r="AK5" s="14" t="s">
        <v>5</v>
      </c>
      <c r="AL5" s="14" t="s">
        <v>6</v>
      </c>
      <c r="AM5" s="14" t="s">
        <v>7</v>
      </c>
      <c r="AN5" s="14" t="s">
        <v>8</v>
      </c>
      <c r="AO5" s="14" t="s">
        <v>9</v>
      </c>
      <c r="AP5" s="14" t="s">
        <v>10</v>
      </c>
      <c r="AQ5" s="14" t="s">
        <v>11</v>
      </c>
      <c r="AR5" s="14" t="s">
        <v>12</v>
      </c>
      <c r="AS5" s="14" t="s">
        <v>13</v>
      </c>
      <c r="AT5" s="14" t="s">
        <v>14</v>
      </c>
      <c r="AU5" s="14" t="s">
        <v>15</v>
      </c>
      <c r="AV5" s="14" t="s">
        <v>16</v>
      </c>
      <c r="AW5" s="14" t="s">
        <v>17</v>
      </c>
      <c r="AX5" s="14" t="s">
        <v>18</v>
      </c>
      <c r="AY5" s="14" t="s">
        <v>19</v>
      </c>
      <c r="AZ5" s="14" t="s">
        <v>20</v>
      </c>
      <c r="BA5" s="14" t="s">
        <v>21</v>
      </c>
      <c r="BB5" s="14" t="s">
        <v>22</v>
      </c>
      <c r="BC5" s="14" t="s">
        <v>23</v>
      </c>
      <c r="BD5" s="14" t="s">
        <v>338</v>
      </c>
      <c r="BE5" s="14" t="s">
        <v>24</v>
      </c>
      <c r="BF5" s="15" t="s">
        <v>339</v>
      </c>
      <c r="BG5" s="15" t="s">
        <v>265</v>
      </c>
      <c r="BH5" s="15" t="s">
        <v>340</v>
      </c>
      <c r="BI5" s="15" t="s">
        <v>341</v>
      </c>
      <c r="BJ5" s="15" t="s">
        <v>25</v>
      </c>
      <c r="BK5" s="15" t="s">
        <v>286</v>
      </c>
      <c r="BL5" s="14" t="s">
        <v>287</v>
      </c>
      <c r="BM5" s="9" t="s">
        <v>342</v>
      </c>
      <c r="BN5" s="11" t="s">
        <v>343</v>
      </c>
      <c r="BO5" s="11" t="s">
        <v>344</v>
      </c>
      <c r="BP5" s="11" t="s">
        <v>345</v>
      </c>
      <c r="BQ5" s="11" t="s">
        <v>346</v>
      </c>
      <c r="BR5" s="10" t="s">
        <v>347</v>
      </c>
      <c r="BS5" s="8" t="s">
        <v>348</v>
      </c>
      <c r="BT5" s="8" t="s">
        <v>349</v>
      </c>
      <c r="BU5" s="8" t="s">
        <v>350</v>
      </c>
      <c r="BV5" s="8" t="s">
        <v>351</v>
      </c>
      <c r="BW5" s="12" t="s">
        <v>352</v>
      </c>
      <c r="BX5" s="16"/>
    </row>
    <row r="6" spans="2:76" ht="20.100000000000001" customHeight="1" x14ac:dyDescent="0.15">
      <c r="B6" s="347"/>
      <c r="C6" s="349"/>
      <c r="D6" s="375" t="s">
        <v>257</v>
      </c>
      <c r="E6" s="376"/>
      <c r="F6" s="84" t="s">
        <v>258</v>
      </c>
      <c r="G6" s="84" t="s">
        <v>259</v>
      </c>
      <c r="H6" s="84" t="s">
        <v>260</v>
      </c>
      <c r="I6" s="84" t="s">
        <v>254</v>
      </c>
      <c r="J6" s="84" t="s">
        <v>261</v>
      </c>
      <c r="K6" s="376" t="s">
        <v>257</v>
      </c>
      <c r="L6" s="376"/>
      <c r="M6" s="84" t="s">
        <v>258</v>
      </c>
      <c r="N6" s="84" t="s">
        <v>259</v>
      </c>
      <c r="O6" s="84" t="s">
        <v>260</v>
      </c>
      <c r="P6" s="84" t="s">
        <v>254</v>
      </c>
      <c r="Q6" s="355"/>
      <c r="R6" s="19" t="s">
        <v>242</v>
      </c>
      <c r="S6" s="19" t="s">
        <v>243</v>
      </c>
      <c r="T6" s="19" t="s">
        <v>244</v>
      </c>
      <c r="U6" s="19" t="s">
        <v>245</v>
      </c>
      <c r="V6" s="19" t="s">
        <v>246</v>
      </c>
      <c r="W6" s="61" t="s">
        <v>247</v>
      </c>
      <c r="X6" s="60" t="s">
        <v>353</v>
      </c>
      <c r="Y6" s="18" t="s">
        <v>353</v>
      </c>
      <c r="Z6" s="19" t="s">
        <v>353</v>
      </c>
      <c r="AA6" s="19" t="s">
        <v>353</v>
      </c>
      <c r="AB6" s="20" t="s">
        <v>353</v>
      </c>
      <c r="AC6" s="19" t="s">
        <v>353</v>
      </c>
      <c r="AD6" s="19" t="s">
        <v>353</v>
      </c>
      <c r="AE6" s="19" t="s">
        <v>353</v>
      </c>
      <c r="AF6" s="21" t="s">
        <v>353</v>
      </c>
      <c r="AG6" s="18" t="s">
        <v>288</v>
      </c>
      <c r="AH6" s="19" t="s">
        <v>288</v>
      </c>
      <c r="AI6" s="19" t="s">
        <v>288</v>
      </c>
      <c r="AJ6" s="19" t="s">
        <v>288</v>
      </c>
      <c r="AK6" s="19" t="s">
        <v>288</v>
      </c>
      <c r="AL6" s="19" t="s">
        <v>288</v>
      </c>
      <c r="AM6" s="19" t="s">
        <v>288</v>
      </c>
      <c r="AN6" s="19" t="s">
        <v>288</v>
      </c>
      <c r="AO6" s="19" t="s">
        <v>288</v>
      </c>
      <c r="AP6" s="19" t="s">
        <v>288</v>
      </c>
      <c r="AQ6" s="19" t="s">
        <v>288</v>
      </c>
      <c r="AR6" s="19" t="s">
        <v>288</v>
      </c>
      <c r="AS6" s="19" t="s">
        <v>288</v>
      </c>
      <c r="AT6" s="19" t="s">
        <v>288</v>
      </c>
      <c r="AU6" s="19" t="s">
        <v>288</v>
      </c>
      <c r="AV6" s="19" t="s">
        <v>288</v>
      </c>
      <c r="AW6" s="19" t="s">
        <v>288</v>
      </c>
      <c r="AX6" s="19" t="s">
        <v>288</v>
      </c>
      <c r="AY6" s="19" t="s">
        <v>288</v>
      </c>
      <c r="AZ6" s="19" t="s">
        <v>288</v>
      </c>
      <c r="BA6" s="19" t="s">
        <v>288</v>
      </c>
      <c r="BB6" s="19" t="s">
        <v>288</v>
      </c>
      <c r="BC6" s="19" t="s">
        <v>288</v>
      </c>
      <c r="BD6" s="19" t="s">
        <v>288</v>
      </c>
      <c r="BE6" s="19" t="s">
        <v>288</v>
      </c>
      <c r="BF6" s="17" t="s">
        <v>288</v>
      </c>
      <c r="BG6" s="17" t="s">
        <v>288</v>
      </c>
      <c r="BH6" s="17" t="s">
        <v>288</v>
      </c>
      <c r="BI6" s="17" t="s">
        <v>288</v>
      </c>
      <c r="BJ6" s="17" t="s">
        <v>288</v>
      </c>
      <c r="BK6" s="17" t="s">
        <v>288</v>
      </c>
      <c r="BL6" s="19" t="s">
        <v>288</v>
      </c>
      <c r="BM6" s="59" t="s">
        <v>353</v>
      </c>
      <c r="BN6" s="19" t="s">
        <v>353</v>
      </c>
      <c r="BO6" s="19" t="s">
        <v>353</v>
      </c>
      <c r="BP6" s="19" t="s">
        <v>353</v>
      </c>
      <c r="BQ6" s="19" t="s">
        <v>353</v>
      </c>
      <c r="BR6" s="60" t="s">
        <v>353</v>
      </c>
      <c r="BS6" s="19" t="s">
        <v>353</v>
      </c>
      <c r="BT6" s="19" t="s">
        <v>353</v>
      </c>
      <c r="BU6" s="19" t="s">
        <v>353</v>
      </c>
      <c r="BV6" s="20" t="s">
        <v>353</v>
      </c>
      <c r="BW6" s="21" t="s">
        <v>353</v>
      </c>
      <c r="BX6" s="22"/>
    </row>
    <row r="7" spans="2:76" ht="20.100000000000001" customHeight="1" x14ac:dyDescent="0.15">
      <c r="B7" s="13" t="s">
        <v>28</v>
      </c>
      <c r="C7" s="23" t="s">
        <v>224</v>
      </c>
      <c r="D7" s="75" t="s">
        <v>262</v>
      </c>
      <c r="E7" s="64">
        <v>29</v>
      </c>
      <c r="F7" s="64">
        <v>1</v>
      </c>
      <c r="G7" s="64">
        <v>19</v>
      </c>
      <c r="H7" s="64">
        <v>10</v>
      </c>
      <c r="I7" s="64">
        <v>0</v>
      </c>
      <c r="J7" s="64" t="s">
        <v>266</v>
      </c>
      <c r="K7" s="64" t="s">
        <v>262</v>
      </c>
      <c r="L7" s="64">
        <v>29</v>
      </c>
      <c r="M7" s="64">
        <v>1</v>
      </c>
      <c r="N7" s="64">
        <v>20</v>
      </c>
      <c r="O7" s="64">
        <v>10</v>
      </c>
      <c r="P7" s="64">
        <v>0</v>
      </c>
      <c r="Q7" s="93" t="s">
        <v>500</v>
      </c>
      <c r="R7" s="94">
        <v>2.2999999999999998</v>
      </c>
      <c r="S7" s="95">
        <v>2</v>
      </c>
      <c r="T7" s="95">
        <v>48</v>
      </c>
      <c r="U7" s="95" t="s">
        <v>557</v>
      </c>
      <c r="V7" s="95">
        <v>999.8</v>
      </c>
      <c r="W7" s="96">
        <v>9.3000000000000007</v>
      </c>
      <c r="X7" s="438">
        <v>17.5</v>
      </c>
      <c r="Y7" s="93">
        <v>0.87</v>
      </c>
      <c r="Z7" s="118">
        <v>1.4</v>
      </c>
      <c r="AA7" s="118">
        <v>4.5</v>
      </c>
      <c r="AB7" s="119">
        <v>0.13</v>
      </c>
      <c r="AC7" s="118">
        <v>2.5</v>
      </c>
      <c r="AD7" s="118">
        <v>0.18</v>
      </c>
      <c r="AE7" s="118">
        <v>1.9E-2</v>
      </c>
      <c r="AF7" s="96" t="s">
        <v>272</v>
      </c>
      <c r="AG7" s="93">
        <v>140</v>
      </c>
      <c r="AH7" s="118">
        <v>61</v>
      </c>
      <c r="AI7" s="118" t="s">
        <v>445</v>
      </c>
      <c r="AJ7" s="118">
        <v>150</v>
      </c>
      <c r="AK7" s="118">
        <v>67</v>
      </c>
      <c r="AL7" s="118" t="s">
        <v>272</v>
      </c>
      <c r="AM7" s="118">
        <v>3.7</v>
      </c>
      <c r="AN7" s="118">
        <v>0.41</v>
      </c>
      <c r="AO7" s="118">
        <v>0.41</v>
      </c>
      <c r="AP7" s="118">
        <v>3.5</v>
      </c>
      <c r="AQ7" s="118">
        <v>66</v>
      </c>
      <c r="AR7" s="118" t="s">
        <v>373</v>
      </c>
      <c r="AS7" s="118">
        <v>0.61</v>
      </c>
      <c r="AT7" s="118">
        <v>9.6999999999999993</v>
      </c>
      <c r="AU7" s="118">
        <v>47</v>
      </c>
      <c r="AV7" s="118">
        <v>1.2</v>
      </c>
      <c r="AW7" s="118">
        <v>0.7</v>
      </c>
      <c r="AX7" s="118">
        <v>0.55000000000000004</v>
      </c>
      <c r="AY7" s="118">
        <v>0.22</v>
      </c>
      <c r="AZ7" s="118">
        <v>1.4</v>
      </c>
      <c r="BA7" s="118" t="s">
        <v>374</v>
      </c>
      <c r="BB7" s="118">
        <v>1.5</v>
      </c>
      <c r="BC7" s="118">
        <v>6.5000000000000002E-2</v>
      </c>
      <c r="BD7" s="118">
        <v>0.13</v>
      </c>
      <c r="BE7" s="118" t="s">
        <v>375</v>
      </c>
      <c r="BF7" s="95" t="s">
        <v>376</v>
      </c>
      <c r="BG7" s="95" t="s">
        <v>377</v>
      </c>
      <c r="BH7" s="95" t="s">
        <v>377</v>
      </c>
      <c r="BI7" s="95" t="s">
        <v>270</v>
      </c>
      <c r="BJ7" s="95">
        <v>22</v>
      </c>
      <c r="BK7" s="95" t="s">
        <v>335</v>
      </c>
      <c r="BL7" s="118">
        <v>0.51</v>
      </c>
      <c r="BM7" s="93">
        <v>2.5999999999999999E-2</v>
      </c>
      <c r="BN7" s="120">
        <v>0.6</v>
      </c>
      <c r="BO7" s="119">
        <v>0.67</v>
      </c>
      <c r="BP7" s="119">
        <v>0.31</v>
      </c>
      <c r="BQ7" s="119">
        <v>1.6</v>
      </c>
      <c r="BR7" s="118">
        <v>1.4</v>
      </c>
      <c r="BS7" s="95">
        <v>1.6</v>
      </c>
      <c r="BT7" s="95">
        <v>0.13</v>
      </c>
      <c r="BU7" s="136">
        <v>3.2</v>
      </c>
      <c r="BV7" s="136">
        <v>1.5</v>
      </c>
      <c r="BW7" s="23">
        <v>2.6</v>
      </c>
      <c r="BX7" s="66"/>
    </row>
    <row r="8" spans="2:76" ht="20.100000000000001" customHeight="1" x14ac:dyDescent="0.15">
      <c r="B8" s="24" t="s">
        <v>28</v>
      </c>
      <c r="C8" s="25" t="s">
        <v>208</v>
      </c>
      <c r="D8" s="75" t="s">
        <v>262</v>
      </c>
      <c r="E8" s="64">
        <v>29</v>
      </c>
      <c r="F8" s="64">
        <v>1</v>
      </c>
      <c r="G8" s="64">
        <v>20</v>
      </c>
      <c r="H8" s="64">
        <v>10</v>
      </c>
      <c r="I8" s="64">
        <v>0</v>
      </c>
      <c r="J8" s="64" t="s">
        <v>266</v>
      </c>
      <c r="K8" s="64" t="s">
        <v>262</v>
      </c>
      <c r="L8" s="64">
        <v>29</v>
      </c>
      <c r="M8" s="64">
        <v>1</v>
      </c>
      <c r="N8" s="64">
        <v>21</v>
      </c>
      <c r="O8" s="64">
        <v>10</v>
      </c>
      <c r="P8" s="64">
        <v>0</v>
      </c>
      <c r="Q8" s="97" t="s">
        <v>500</v>
      </c>
      <c r="R8" s="91">
        <v>2.5</v>
      </c>
      <c r="S8" s="91">
        <v>1.9</v>
      </c>
      <c r="T8" s="91">
        <v>74</v>
      </c>
      <c r="U8" s="91">
        <v>1</v>
      </c>
      <c r="V8" s="91">
        <v>990.5</v>
      </c>
      <c r="W8" s="98">
        <v>4.7</v>
      </c>
      <c r="X8" s="439">
        <v>14.3</v>
      </c>
      <c r="Y8" s="97">
        <v>0.92</v>
      </c>
      <c r="Z8" s="121">
        <v>2.4</v>
      </c>
      <c r="AA8" s="121">
        <v>2.7</v>
      </c>
      <c r="AB8" s="122">
        <v>4.5999999999999999E-2</v>
      </c>
      <c r="AC8" s="121">
        <v>2.2999999999999998</v>
      </c>
      <c r="AD8" s="121">
        <v>0.17</v>
      </c>
      <c r="AE8" s="121" t="s">
        <v>378</v>
      </c>
      <c r="AF8" s="98" t="s">
        <v>272</v>
      </c>
      <c r="AG8" s="97">
        <v>72</v>
      </c>
      <c r="AH8" s="121">
        <v>21</v>
      </c>
      <c r="AI8" s="121" t="s">
        <v>445</v>
      </c>
      <c r="AJ8" s="121">
        <v>150</v>
      </c>
      <c r="AK8" s="121">
        <v>72</v>
      </c>
      <c r="AL8" s="121" t="s">
        <v>272</v>
      </c>
      <c r="AM8" s="121">
        <v>2.6</v>
      </c>
      <c r="AN8" s="121">
        <v>0.33</v>
      </c>
      <c r="AO8" s="121" t="s">
        <v>379</v>
      </c>
      <c r="AP8" s="121">
        <v>3.3</v>
      </c>
      <c r="AQ8" s="121">
        <v>40</v>
      </c>
      <c r="AR8" s="121" t="s">
        <v>373</v>
      </c>
      <c r="AS8" s="121">
        <v>0.56000000000000005</v>
      </c>
      <c r="AT8" s="121">
        <v>3.7</v>
      </c>
      <c r="AU8" s="121">
        <v>18</v>
      </c>
      <c r="AV8" s="121">
        <v>0.67</v>
      </c>
      <c r="AW8" s="121">
        <v>1.4</v>
      </c>
      <c r="AX8" s="121">
        <v>0.42</v>
      </c>
      <c r="AY8" s="121">
        <v>0.16</v>
      </c>
      <c r="AZ8" s="121">
        <v>0.91</v>
      </c>
      <c r="BA8" s="121" t="s">
        <v>374</v>
      </c>
      <c r="BB8" s="121">
        <v>1.1000000000000001</v>
      </c>
      <c r="BC8" s="121" t="s">
        <v>380</v>
      </c>
      <c r="BD8" s="121">
        <v>8.2000000000000003E-2</v>
      </c>
      <c r="BE8" s="121" t="s">
        <v>375</v>
      </c>
      <c r="BF8" s="91" t="s">
        <v>376</v>
      </c>
      <c r="BG8" s="91" t="s">
        <v>377</v>
      </c>
      <c r="BH8" s="91" t="s">
        <v>377</v>
      </c>
      <c r="BI8" s="91" t="s">
        <v>270</v>
      </c>
      <c r="BJ8" s="91">
        <v>7.5</v>
      </c>
      <c r="BK8" s="91" t="s">
        <v>335</v>
      </c>
      <c r="BL8" s="121">
        <v>0.24</v>
      </c>
      <c r="BM8" s="97" t="s">
        <v>354</v>
      </c>
      <c r="BN8" s="122">
        <v>0.48</v>
      </c>
      <c r="BO8" s="122">
        <v>0.63</v>
      </c>
      <c r="BP8" s="122">
        <v>0.28999999999999998</v>
      </c>
      <c r="BQ8" s="122">
        <v>1.4</v>
      </c>
      <c r="BR8" s="121">
        <v>1</v>
      </c>
      <c r="BS8" s="91">
        <v>1.6</v>
      </c>
      <c r="BT8" s="91">
        <v>8.7999999999999995E-2</v>
      </c>
      <c r="BU8" s="26">
        <v>2.8</v>
      </c>
      <c r="BV8" s="26">
        <v>1.3</v>
      </c>
      <c r="BW8" s="25">
        <v>2.1</v>
      </c>
      <c r="BX8" s="67"/>
    </row>
    <row r="9" spans="2:76" ht="20.100000000000001" customHeight="1" x14ac:dyDescent="0.15">
      <c r="B9" s="24" t="s">
        <v>28</v>
      </c>
      <c r="C9" s="31" t="s">
        <v>209</v>
      </c>
      <c r="D9" s="86" t="s">
        <v>262</v>
      </c>
      <c r="E9" s="64">
        <v>29</v>
      </c>
      <c r="F9" s="64">
        <v>1</v>
      </c>
      <c r="G9" s="64">
        <v>21</v>
      </c>
      <c r="H9" s="32">
        <v>10</v>
      </c>
      <c r="I9" s="32">
        <v>0</v>
      </c>
      <c r="J9" s="32" t="s">
        <v>266</v>
      </c>
      <c r="K9" s="32" t="s">
        <v>262</v>
      </c>
      <c r="L9" s="32">
        <v>29</v>
      </c>
      <c r="M9" s="32">
        <v>1</v>
      </c>
      <c r="N9" s="32">
        <v>22</v>
      </c>
      <c r="O9" s="32">
        <v>10</v>
      </c>
      <c r="P9" s="31">
        <v>0</v>
      </c>
      <c r="Q9" s="97" t="s">
        <v>500</v>
      </c>
      <c r="R9" s="91">
        <v>2.2000000000000002</v>
      </c>
      <c r="S9" s="91">
        <v>2.2999999999999998</v>
      </c>
      <c r="T9" s="91">
        <v>54</v>
      </c>
      <c r="U9" s="91" t="s">
        <v>557</v>
      </c>
      <c r="V9" s="91">
        <v>1001.4</v>
      </c>
      <c r="W9" s="98">
        <v>11.3</v>
      </c>
      <c r="X9" s="443">
        <v>8.1999999999999993</v>
      </c>
      <c r="Y9" s="97">
        <v>0.26</v>
      </c>
      <c r="Z9" s="121">
        <v>1.1000000000000001</v>
      </c>
      <c r="AA9" s="121">
        <v>2.2999999999999998</v>
      </c>
      <c r="AB9" s="122">
        <v>0.05</v>
      </c>
      <c r="AC9" s="121">
        <v>1.4</v>
      </c>
      <c r="AD9" s="121">
        <v>0.11</v>
      </c>
      <c r="AE9" s="121" t="s">
        <v>378</v>
      </c>
      <c r="AF9" s="98" t="s">
        <v>272</v>
      </c>
      <c r="AG9" s="97">
        <v>66</v>
      </c>
      <c r="AH9" s="121">
        <v>40</v>
      </c>
      <c r="AI9" s="121" t="s">
        <v>445</v>
      </c>
      <c r="AJ9" s="121">
        <v>93</v>
      </c>
      <c r="AK9" s="121">
        <v>75</v>
      </c>
      <c r="AL9" s="121" t="s">
        <v>272</v>
      </c>
      <c r="AM9" s="121">
        <v>4.3</v>
      </c>
      <c r="AN9" s="121">
        <v>0.21</v>
      </c>
      <c r="AO9" s="121" t="s">
        <v>379</v>
      </c>
      <c r="AP9" s="121">
        <v>2.4</v>
      </c>
      <c r="AQ9" s="121">
        <v>43</v>
      </c>
      <c r="AR9" s="121">
        <v>7.3999999999999996E-2</v>
      </c>
      <c r="AS9" s="121">
        <v>1</v>
      </c>
      <c r="AT9" s="121">
        <v>2.8</v>
      </c>
      <c r="AU9" s="121">
        <v>16</v>
      </c>
      <c r="AV9" s="121">
        <v>0.49</v>
      </c>
      <c r="AW9" s="121">
        <v>0.41</v>
      </c>
      <c r="AX9" s="121">
        <v>0.32</v>
      </c>
      <c r="AY9" s="121">
        <v>0.16</v>
      </c>
      <c r="AZ9" s="121">
        <v>0.89</v>
      </c>
      <c r="BA9" s="121" t="s">
        <v>374</v>
      </c>
      <c r="BB9" s="121">
        <v>1.2</v>
      </c>
      <c r="BC9" s="121">
        <v>6.5000000000000002E-2</v>
      </c>
      <c r="BD9" s="121">
        <v>0.28000000000000003</v>
      </c>
      <c r="BE9" s="121" t="s">
        <v>375</v>
      </c>
      <c r="BF9" s="91" t="s">
        <v>376</v>
      </c>
      <c r="BG9" s="91" t="s">
        <v>377</v>
      </c>
      <c r="BH9" s="91">
        <v>0.31</v>
      </c>
      <c r="BI9" s="91" t="s">
        <v>270</v>
      </c>
      <c r="BJ9" s="91">
        <v>4.4000000000000004</v>
      </c>
      <c r="BK9" s="91" t="s">
        <v>335</v>
      </c>
      <c r="BL9" s="121" t="s">
        <v>271</v>
      </c>
      <c r="BM9" s="97" t="s">
        <v>354</v>
      </c>
      <c r="BN9" s="122">
        <v>0.37</v>
      </c>
      <c r="BO9" s="122">
        <v>0.34</v>
      </c>
      <c r="BP9" s="122">
        <v>0.14000000000000001</v>
      </c>
      <c r="BQ9" s="122">
        <v>0.87</v>
      </c>
      <c r="BR9" s="121">
        <v>0.35</v>
      </c>
      <c r="BS9" s="91">
        <v>1.1000000000000001</v>
      </c>
      <c r="BT9" s="91">
        <v>0.12</v>
      </c>
      <c r="BU9" s="26">
        <v>1.7</v>
      </c>
      <c r="BV9" s="26">
        <v>0.7</v>
      </c>
      <c r="BW9" s="25">
        <v>1.4</v>
      </c>
      <c r="BX9" s="67"/>
    </row>
    <row r="10" spans="2:76" ht="20.100000000000001" customHeight="1" thickBot="1" x14ac:dyDescent="0.2">
      <c r="B10" s="27" t="s">
        <v>28</v>
      </c>
      <c r="C10" s="28" t="s">
        <v>210</v>
      </c>
      <c r="D10" s="89" t="s">
        <v>262</v>
      </c>
      <c r="E10" s="29">
        <v>29</v>
      </c>
      <c r="F10" s="29">
        <v>1</v>
      </c>
      <c r="G10" s="30">
        <v>22</v>
      </c>
      <c r="H10" s="29">
        <v>10</v>
      </c>
      <c r="I10" s="29">
        <v>0</v>
      </c>
      <c r="J10" s="29" t="s">
        <v>266</v>
      </c>
      <c r="K10" s="29" t="s">
        <v>262</v>
      </c>
      <c r="L10" s="29">
        <v>29</v>
      </c>
      <c r="M10" s="29">
        <v>1</v>
      </c>
      <c r="N10" s="29">
        <v>23</v>
      </c>
      <c r="O10" s="29">
        <v>10</v>
      </c>
      <c r="P10" s="29">
        <v>0</v>
      </c>
      <c r="Q10" s="112" t="s">
        <v>535</v>
      </c>
      <c r="R10" s="113">
        <v>2.2999999999999998</v>
      </c>
      <c r="S10" s="123">
        <v>3.2</v>
      </c>
      <c r="T10" s="123">
        <v>45</v>
      </c>
      <c r="U10" s="123" t="s">
        <v>557</v>
      </c>
      <c r="V10" s="124">
        <v>991.9</v>
      </c>
      <c r="W10" s="128">
        <v>13.2</v>
      </c>
      <c r="X10" s="440">
        <v>11.8</v>
      </c>
      <c r="Y10" s="112">
        <v>0.45</v>
      </c>
      <c r="Z10" s="123">
        <v>2.2999999999999998</v>
      </c>
      <c r="AA10" s="123">
        <v>2.7</v>
      </c>
      <c r="AB10" s="123">
        <v>0.11</v>
      </c>
      <c r="AC10" s="123">
        <v>1.9</v>
      </c>
      <c r="AD10" s="123">
        <v>0.12</v>
      </c>
      <c r="AE10" s="123">
        <v>1.7000000000000001E-2</v>
      </c>
      <c r="AF10" s="114" t="s">
        <v>272</v>
      </c>
      <c r="AG10" s="112">
        <v>90</v>
      </c>
      <c r="AH10" s="123">
        <v>68</v>
      </c>
      <c r="AI10" s="123" t="s">
        <v>445</v>
      </c>
      <c r="AJ10" s="123">
        <v>110</v>
      </c>
      <c r="AK10" s="123">
        <v>100</v>
      </c>
      <c r="AL10" s="123" t="s">
        <v>272</v>
      </c>
      <c r="AM10" s="123">
        <v>3.9</v>
      </c>
      <c r="AN10" s="123">
        <v>0.63</v>
      </c>
      <c r="AO10" s="123">
        <v>0.41</v>
      </c>
      <c r="AP10" s="123">
        <v>3.3</v>
      </c>
      <c r="AQ10" s="123">
        <v>57</v>
      </c>
      <c r="AR10" s="123" t="s">
        <v>373</v>
      </c>
      <c r="AS10" s="123">
        <v>0.54</v>
      </c>
      <c r="AT10" s="123">
        <v>4.7</v>
      </c>
      <c r="AU10" s="123">
        <v>31</v>
      </c>
      <c r="AV10" s="123">
        <v>0.6</v>
      </c>
      <c r="AW10" s="123">
        <v>0.66</v>
      </c>
      <c r="AX10" s="123">
        <v>0.3</v>
      </c>
      <c r="AY10" s="123">
        <v>0.64</v>
      </c>
      <c r="AZ10" s="123">
        <v>0.84</v>
      </c>
      <c r="BA10" s="123" t="s">
        <v>374</v>
      </c>
      <c r="BB10" s="123">
        <v>2.2000000000000002</v>
      </c>
      <c r="BC10" s="123">
        <v>5.6000000000000001E-2</v>
      </c>
      <c r="BD10" s="123">
        <v>0.1</v>
      </c>
      <c r="BE10" s="123" t="s">
        <v>375</v>
      </c>
      <c r="BF10" s="113" t="s">
        <v>376</v>
      </c>
      <c r="BG10" s="113" t="s">
        <v>377</v>
      </c>
      <c r="BH10" s="113" t="s">
        <v>377</v>
      </c>
      <c r="BI10" s="113" t="s">
        <v>270</v>
      </c>
      <c r="BJ10" s="113">
        <v>5.5</v>
      </c>
      <c r="BK10" s="113" t="s">
        <v>335</v>
      </c>
      <c r="BL10" s="123">
        <v>0.21</v>
      </c>
      <c r="BM10" s="112" t="s">
        <v>354</v>
      </c>
      <c r="BN10" s="124">
        <v>0.43</v>
      </c>
      <c r="BO10" s="124">
        <v>0.5</v>
      </c>
      <c r="BP10" s="124">
        <v>0.25</v>
      </c>
      <c r="BQ10" s="124">
        <v>1.3</v>
      </c>
      <c r="BR10" s="123">
        <v>0.8</v>
      </c>
      <c r="BS10" s="113">
        <v>1.5</v>
      </c>
      <c r="BT10" s="113">
        <v>0.14000000000000001</v>
      </c>
      <c r="BU10" s="29">
        <v>2.5</v>
      </c>
      <c r="BV10" s="29">
        <v>1.1000000000000001</v>
      </c>
      <c r="BW10" s="28">
        <v>1.9</v>
      </c>
      <c r="BX10" s="68"/>
    </row>
    <row r="11" spans="2:76" ht="20.100000000000001" customHeight="1" x14ac:dyDescent="0.15">
      <c r="B11" s="24" t="s">
        <v>169</v>
      </c>
      <c r="C11" s="56" t="s">
        <v>225</v>
      </c>
      <c r="D11" s="74" t="s">
        <v>262</v>
      </c>
      <c r="E11" s="85">
        <v>29</v>
      </c>
      <c r="F11" s="85">
        <v>1</v>
      </c>
      <c r="G11" s="85">
        <v>23</v>
      </c>
      <c r="H11" s="85">
        <v>10</v>
      </c>
      <c r="I11" s="85">
        <v>0</v>
      </c>
      <c r="J11" s="85" t="s">
        <v>266</v>
      </c>
      <c r="K11" s="85" t="s">
        <v>262</v>
      </c>
      <c r="L11" s="85">
        <v>29</v>
      </c>
      <c r="M11" s="85">
        <v>1</v>
      </c>
      <c r="N11" s="85">
        <v>24</v>
      </c>
      <c r="O11" s="85">
        <v>10</v>
      </c>
      <c r="P11" s="85">
        <v>0</v>
      </c>
      <c r="Q11" s="106" t="s">
        <v>549</v>
      </c>
      <c r="R11" s="107">
        <v>2.2999999999999998</v>
      </c>
      <c r="S11" s="107">
        <v>0.1</v>
      </c>
      <c r="T11" s="107">
        <v>42</v>
      </c>
      <c r="U11" s="107" t="s">
        <v>557</v>
      </c>
      <c r="V11" s="107">
        <v>997.3</v>
      </c>
      <c r="W11" s="108">
        <v>13.2</v>
      </c>
      <c r="X11" s="441">
        <v>5.7</v>
      </c>
      <c r="Y11" s="106">
        <v>0.41</v>
      </c>
      <c r="Z11" s="125">
        <v>0.36</v>
      </c>
      <c r="AA11" s="125">
        <v>1.3</v>
      </c>
      <c r="AB11" s="120">
        <v>0.14000000000000001</v>
      </c>
      <c r="AC11" s="125">
        <v>0.65</v>
      </c>
      <c r="AD11" s="125">
        <v>5.7000000000000002E-2</v>
      </c>
      <c r="AE11" s="125">
        <v>2.5999999999999999E-2</v>
      </c>
      <c r="AF11" s="108" t="s">
        <v>272</v>
      </c>
      <c r="AG11" s="106">
        <v>98</v>
      </c>
      <c r="AH11" s="125">
        <v>43</v>
      </c>
      <c r="AI11" s="125" t="s">
        <v>445</v>
      </c>
      <c r="AJ11" s="125">
        <v>33</v>
      </c>
      <c r="AK11" s="125">
        <v>100</v>
      </c>
      <c r="AL11" s="125">
        <v>0.41</v>
      </c>
      <c r="AM11" s="125">
        <v>4.3</v>
      </c>
      <c r="AN11" s="125">
        <v>0.34</v>
      </c>
      <c r="AO11" s="125">
        <v>0.69</v>
      </c>
      <c r="AP11" s="125">
        <v>3</v>
      </c>
      <c r="AQ11" s="125">
        <v>42</v>
      </c>
      <c r="AR11" s="125" t="s">
        <v>373</v>
      </c>
      <c r="AS11" s="125">
        <v>1.1000000000000001</v>
      </c>
      <c r="AT11" s="125">
        <v>3.6</v>
      </c>
      <c r="AU11" s="125">
        <v>18</v>
      </c>
      <c r="AV11" s="125">
        <v>0.24</v>
      </c>
      <c r="AW11" s="125">
        <v>0.4</v>
      </c>
      <c r="AX11" s="125">
        <v>0.11</v>
      </c>
      <c r="AY11" s="125">
        <v>0.81</v>
      </c>
      <c r="AZ11" s="125">
        <v>0.24</v>
      </c>
      <c r="BA11" s="125" t="s">
        <v>374</v>
      </c>
      <c r="BB11" s="125">
        <v>2</v>
      </c>
      <c r="BC11" s="125" t="s">
        <v>380</v>
      </c>
      <c r="BD11" s="125">
        <v>0.66</v>
      </c>
      <c r="BE11" s="125" t="s">
        <v>375</v>
      </c>
      <c r="BF11" s="107" t="s">
        <v>376</v>
      </c>
      <c r="BG11" s="107">
        <v>0.11</v>
      </c>
      <c r="BH11" s="107">
        <v>0.48</v>
      </c>
      <c r="BI11" s="107" t="s">
        <v>270</v>
      </c>
      <c r="BJ11" s="107">
        <v>1.6</v>
      </c>
      <c r="BK11" s="107" t="s">
        <v>335</v>
      </c>
      <c r="BL11" s="125" t="s">
        <v>271</v>
      </c>
      <c r="BM11" s="106" t="s">
        <v>354</v>
      </c>
      <c r="BN11" s="120">
        <v>0.3</v>
      </c>
      <c r="BO11" s="120">
        <v>0.22</v>
      </c>
      <c r="BP11" s="120">
        <v>0.11</v>
      </c>
      <c r="BQ11" s="120">
        <v>0.52</v>
      </c>
      <c r="BR11" s="125">
        <v>0.28999999999999998</v>
      </c>
      <c r="BS11" s="107">
        <v>0.68</v>
      </c>
      <c r="BT11" s="107">
        <v>0.11</v>
      </c>
      <c r="BU11" s="32">
        <v>1.2</v>
      </c>
      <c r="BV11" s="32">
        <v>0.56000000000000005</v>
      </c>
      <c r="BW11" s="31">
        <v>0.81</v>
      </c>
      <c r="BX11" s="69"/>
    </row>
    <row r="12" spans="2:76" ht="20.100000000000001" customHeight="1" x14ac:dyDescent="0.15">
      <c r="B12" s="24" t="s">
        <v>169</v>
      </c>
      <c r="C12" s="31" t="s">
        <v>211</v>
      </c>
      <c r="D12" s="75" t="s">
        <v>262</v>
      </c>
      <c r="E12" s="64">
        <v>29</v>
      </c>
      <c r="F12" s="64">
        <v>1</v>
      </c>
      <c r="G12" s="64">
        <v>24</v>
      </c>
      <c r="H12" s="64">
        <v>10</v>
      </c>
      <c r="I12" s="64">
        <v>0</v>
      </c>
      <c r="J12" s="64" t="s">
        <v>266</v>
      </c>
      <c r="K12" s="64" t="s">
        <v>262</v>
      </c>
      <c r="L12" s="64">
        <v>29</v>
      </c>
      <c r="M12" s="64">
        <v>1</v>
      </c>
      <c r="N12" s="64">
        <v>25</v>
      </c>
      <c r="O12" s="64">
        <v>10</v>
      </c>
      <c r="P12" s="64">
        <v>0</v>
      </c>
      <c r="Q12" s="106" t="s">
        <v>495</v>
      </c>
      <c r="R12" s="107">
        <v>1.6</v>
      </c>
      <c r="S12" s="107">
        <v>-2.5</v>
      </c>
      <c r="T12" s="107">
        <v>54</v>
      </c>
      <c r="U12" s="107" t="s">
        <v>557</v>
      </c>
      <c r="V12" s="107">
        <v>1004.4</v>
      </c>
      <c r="W12" s="108">
        <v>8.9</v>
      </c>
      <c r="X12" s="441">
        <v>7.2</v>
      </c>
      <c r="Y12" s="106">
        <v>0.36</v>
      </c>
      <c r="Z12" s="125">
        <v>1</v>
      </c>
      <c r="AA12" s="125">
        <v>1.3</v>
      </c>
      <c r="AB12" s="120">
        <v>0.13</v>
      </c>
      <c r="AC12" s="125">
        <v>0.84</v>
      </c>
      <c r="AD12" s="125">
        <v>6.8000000000000005E-2</v>
      </c>
      <c r="AE12" s="125">
        <v>2.3E-2</v>
      </c>
      <c r="AF12" s="108" t="s">
        <v>272</v>
      </c>
      <c r="AG12" s="106">
        <v>60</v>
      </c>
      <c r="AH12" s="125">
        <v>17</v>
      </c>
      <c r="AI12" s="125" t="s">
        <v>445</v>
      </c>
      <c r="AJ12" s="125">
        <v>43</v>
      </c>
      <c r="AK12" s="125">
        <v>65</v>
      </c>
      <c r="AL12" s="125">
        <v>0.18</v>
      </c>
      <c r="AM12" s="125">
        <v>2.2999999999999998</v>
      </c>
      <c r="AN12" s="125">
        <v>0.14000000000000001</v>
      </c>
      <c r="AO12" s="125" t="s">
        <v>379</v>
      </c>
      <c r="AP12" s="125">
        <v>1.3</v>
      </c>
      <c r="AQ12" s="125">
        <v>26</v>
      </c>
      <c r="AR12" s="125" t="s">
        <v>373</v>
      </c>
      <c r="AS12" s="125" t="s">
        <v>381</v>
      </c>
      <c r="AT12" s="125">
        <v>2.2999999999999998</v>
      </c>
      <c r="AU12" s="125">
        <v>6.4</v>
      </c>
      <c r="AV12" s="125">
        <v>0.27</v>
      </c>
      <c r="AW12" s="125" t="s">
        <v>309</v>
      </c>
      <c r="AX12" s="125">
        <v>0.14000000000000001</v>
      </c>
      <c r="AY12" s="125" t="s">
        <v>268</v>
      </c>
      <c r="AZ12" s="125">
        <v>0.75</v>
      </c>
      <c r="BA12" s="125" t="s">
        <v>374</v>
      </c>
      <c r="BB12" s="125">
        <v>1.2</v>
      </c>
      <c r="BC12" s="125" t="s">
        <v>380</v>
      </c>
      <c r="BD12" s="125">
        <v>0.75</v>
      </c>
      <c r="BE12" s="125" t="s">
        <v>375</v>
      </c>
      <c r="BF12" s="107" t="s">
        <v>376</v>
      </c>
      <c r="BG12" s="107" t="s">
        <v>377</v>
      </c>
      <c r="BH12" s="107">
        <v>0.13</v>
      </c>
      <c r="BI12" s="107" t="s">
        <v>270</v>
      </c>
      <c r="BJ12" s="107">
        <v>1.3</v>
      </c>
      <c r="BK12" s="107" t="s">
        <v>335</v>
      </c>
      <c r="BL12" s="125" t="s">
        <v>271</v>
      </c>
      <c r="BM12" s="106" t="s">
        <v>354</v>
      </c>
      <c r="BN12" s="120">
        <v>0.56999999999999995</v>
      </c>
      <c r="BO12" s="120">
        <v>0.61</v>
      </c>
      <c r="BP12" s="120">
        <v>0.32</v>
      </c>
      <c r="BQ12" s="120">
        <v>1.2</v>
      </c>
      <c r="BR12" s="125">
        <v>0.73</v>
      </c>
      <c r="BS12" s="107">
        <v>1.4</v>
      </c>
      <c r="BT12" s="107">
        <v>0.16</v>
      </c>
      <c r="BU12" s="32">
        <v>2.7</v>
      </c>
      <c r="BV12" s="32">
        <v>1.1000000000000001</v>
      </c>
      <c r="BW12" s="31">
        <v>1.4</v>
      </c>
      <c r="BX12" s="69"/>
    </row>
    <row r="13" spans="2:76" ht="20.100000000000001" customHeight="1" x14ac:dyDescent="0.15">
      <c r="B13" s="24" t="s">
        <v>169</v>
      </c>
      <c r="C13" s="55" t="s">
        <v>212</v>
      </c>
      <c r="D13" s="75" t="s">
        <v>262</v>
      </c>
      <c r="E13" s="64">
        <v>29</v>
      </c>
      <c r="F13" s="64">
        <v>1</v>
      </c>
      <c r="G13" s="64">
        <v>25</v>
      </c>
      <c r="H13" s="64">
        <v>10</v>
      </c>
      <c r="I13" s="64">
        <v>0</v>
      </c>
      <c r="J13" s="64" t="s">
        <v>266</v>
      </c>
      <c r="K13" s="64" t="s">
        <v>262</v>
      </c>
      <c r="L13" s="64">
        <v>29</v>
      </c>
      <c r="M13" s="64">
        <v>1</v>
      </c>
      <c r="N13" s="64">
        <v>26</v>
      </c>
      <c r="O13" s="64">
        <v>10</v>
      </c>
      <c r="P13" s="64">
        <v>0</v>
      </c>
      <c r="Q13" s="109" t="s">
        <v>500</v>
      </c>
      <c r="R13" s="110">
        <v>1.2</v>
      </c>
      <c r="S13" s="110">
        <v>-0.9</v>
      </c>
      <c r="T13" s="110">
        <v>51</v>
      </c>
      <c r="U13" s="110" t="s">
        <v>557</v>
      </c>
      <c r="V13" s="110">
        <v>1008.9</v>
      </c>
      <c r="W13" s="111">
        <v>14</v>
      </c>
      <c r="X13" s="439">
        <v>9</v>
      </c>
      <c r="Y13" s="97">
        <v>0.47</v>
      </c>
      <c r="Z13" s="121">
        <v>1.4</v>
      </c>
      <c r="AA13" s="121">
        <v>1.1000000000000001</v>
      </c>
      <c r="AB13" s="122">
        <v>0.12</v>
      </c>
      <c r="AC13" s="121">
        <v>0.86</v>
      </c>
      <c r="AD13" s="121">
        <v>0.1</v>
      </c>
      <c r="AE13" s="121">
        <v>2.8000000000000001E-2</v>
      </c>
      <c r="AF13" s="98">
        <v>0.15</v>
      </c>
      <c r="AG13" s="97">
        <v>81</v>
      </c>
      <c r="AH13" s="121">
        <v>27</v>
      </c>
      <c r="AI13" s="121" t="s">
        <v>445</v>
      </c>
      <c r="AJ13" s="121">
        <v>83</v>
      </c>
      <c r="AK13" s="121">
        <v>76</v>
      </c>
      <c r="AL13" s="121" t="s">
        <v>272</v>
      </c>
      <c r="AM13" s="121">
        <v>2.2999999999999998</v>
      </c>
      <c r="AN13" s="121">
        <v>0.23</v>
      </c>
      <c r="AO13" s="121">
        <v>0.47</v>
      </c>
      <c r="AP13" s="121">
        <v>3.4</v>
      </c>
      <c r="AQ13" s="121">
        <v>35</v>
      </c>
      <c r="AR13" s="121" t="s">
        <v>373</v>
      </c>
      <c r="AS13" s="121">
        <v>3.3</v>
      </c>
      <c r="AT13" s="121">
        <v>3.2</v>
      </c>
      <c r="AU13" s="121">
        <v>24</v>
      </c>
      <c r="AV13" s="121">
        <v>0.25</v>
      </c>
      <c r="AW13" s="121" t="s">
        <v>309</v>
      </c>
      <c r="AX13" s="121">
        <v>0.23</v>
      </c>
      <c r="AY13" s="121" t="s">
        <v>268</v>
      </c>
      <c r="AZ13" s="121">
        <v>0.84</v>
      </c>
      <c r="BA13" s="121" t="s">
        <v>374</v>
      </c>
      <c r="BB13" s="121">
        <v>1.5</v>
      </c>
      <c r="BC13" s="121" t="s">
        <v>380</v>
      </c>
      <c r="BD13" s="121">
        <v>8.6999999999999994E-2</v>
      </c>
      <c r="BE13" s="121" t="s">
        <v>375</v>
      </c>
      <c r="BF13" s="91" t="s">
        <v>376</v>
      </c>
      <c r="BG13" s="91" t="s">
        <v>377</v>
      </c>
      <c r="BH13" s="91" t="s">
        <v>377</v>
      </c>
      <c r="BI13" s="91" t="s">
        <v>270</v>
      </c>
      <c r="BJ13" s="91">
        <v>1.5</v>
      </c>
      <c r="BK13" s="91" t="s">
        <v>335</v>
      </c>
      <c r="BL13" s="121" t="s">
        <v>271</v>
      </c>
      <c r="BM13" s="97" t="s">
        <v>354</v>
      </c>
      <c r="BN13" s="122">
        <v>0.49</v>
      </c>
      <c r="BO13" s="122">
        <v>0.54</v>
      </c>
      <c r="BP13" s="122">
        <v>0.36</v>
      </c>
      <c r="BQ13" s="122">
        <v>1.2</v>
      </c>
      <c r="BR13" s="121">
        <v>0.87</v>
      </c>
      <c r="BS13" s="91">
        <v>1.7</v>
      </c>
      <c r="BT13" s="91">
        <v>0.16</v>
      </c>
      <c r="BU13" s="26">
        <v>2.6</v>
      </c>
      <c r="BV13" s="26">
        <v>1.5</v>
      </c>
      <c r="BW13" s="25">
        <v>1.7</v>
      </c>
      <c r="BX13" s="67"/>
    </row>
    <row r="14" spans="2:76" ht="20.100000000000001" customHeight="1" x14ac:dyDescent="0.15">
      <c r="B14" s="24" t="s">
        <v>169</v>
      </c>
      <c r="C14" s="25" t="s">
        <v>213</v>
      </c>
      <c r="D14" s="76" t="s">
        <v>262</v>
      </c>
      <c r="E14" s="64">
        <v>29</v>
      </c>
      <c r="F14" s="64">
        <v>1</v>
      </c>
      <c r="G14" s="64">
        <v>26</v>
      </c>
      <c r="H14" s="26">
        <v>10</v>
      </c>
      <c r="I14" s="26">
        <v>0</v>
      </c>
      <c r="J14" s="26" t="s">
        <v>266</v>
      </c>
      <c r="K14" s="26" t="s">
        <v>262</v>
      </c>
      <c r="L14" s="26">
        <v>29</v>
      </c>
      <c r="M14" s="26">
        <v>1</v>
      </c>
      <c r="N14" s="26">
        <v>27</v>
      </c>
      <c r="O14" s="26">
        <v>10</v>
      </c>
      <c r="P14" s="26">
        <v>0</v>
      </c>
      <c r="Q14" s="97" t="s">
        <v>520</v>
      </c>
      <c r="R14" s="91">
        <v>1.6</v>
      </c>
      <c r="S14" s="91">
        <v>0.8</v>
      </c>
      <c r="T14" s="91">
        <v>50</v>
      </c>
      <c r="U14" s="91" t="s">
        <v>557</v>
      </c>
      <c r="V14" s="91">
        <v>1007.4</v>
      </c>
      <c r="W14" s="98">
        <v>12</v>
      </c>
      <c r="X14" s="439">
        <v>16.899999999999999</v>
      </c>
      <c r="Y14" s="97">
        <v>0.74</v>
      </c>
      <c r="Z14" s="121">
        <v>3.6</v>
      </c>
      <c r="AA14" s="121">
        <v>1.6</v>
      </c>
      <c r="AB14" s="122">
        <v>0.12</v>
      </c>
      <c r="AC14" s="121">
        <v>1.9</v>
      </c>
      <c r="AD14" s="121">
        <v>0.18</v>
      </c>
      <c r="AE14" s="121">
        <v>2.1999999999999999E-2</v>
      </c>
      <c r="AF14" s="98">
        <v>0.2</v>
      </c>
      <c r="AG14" s="97">
        <v>110</v>
      </c>
      <c r="AH14" s="121">
        <v>60</v>
      </c>
      <c r="AI14" s="121" t="s">
        <v>445</v>
      </c>
      <c r="AJ14" s="121">
        <v>160</v>
      </c>
      <c r="AK14" s="121">
        <v>140</v>
      </c>
      <c r="AL14" s="121">
        <v>0.19</v>
      </c>
      <c r="AM14" s="121">
        <v>3.8</v>
      </c>
      <c r="AN14" s="121">
        <v>0.51</v>
      </c>
      <c r="AO14" s="121">
        <v>0.94</v>
      </c>
      <c r="AP14" s="121">
        <v>8.9</v>
      </c>
      <c r="AQ14" s="121">
        <v>120</v>
      </c>
      <c r="AR14" s="121" t="s">
        <v>373</v>
      </c>
      <c r="AS14" s="121">
        <v>5.3</v>
      </c>
      <c r="AT14" s="121">
        <v>4.5999999999999996</v>
      </c>
      <c r="AU14" s="121">
        <v>47</v>
      </c>
      <c r="AV14" s="121">
        <v>0.41</v>
      </c>
      <c r="AW14" s="121">
        <v>1.1000000000000001</v>
      </c>
      <c r="AX14" s="121">
        <v>0.45</v>
      </c>
      <c r="AY14" s="121">
        <v>0.28999999999999998</v>
      </c>
      <c r="AZ14" s="121">
        <v>1.6</v>
      </c>
      <c r="BA14" s="121" t="s">
        <v>374</v>
      </c>
      <c r="BB14" s="121">
        <v>4.5</v>
      </c>
      <c r="BC14" s="121">
        <v>5.5E-2</v>
      </c>
      <c r="BD14" s="121">
        <v>1.1000000000000001</v>
      </c>
      <c r="BE14" s="121" t="s">
        <v>375</v>
      </c>
      <c r="BF14" s="91" t="s">
        <v>376</v>
      </c>
      <c r="BG14" s="91">
        <v>0.14000000000000001</v>
      </c>
      <c r="BH14" s="91">
        <v>0.18</v>
      </c>
      <c r="BI14" s="91" t="s">
        <v>270</v>
      </c>
      <c r="BJ14" s="91">
        <v>5.3</v>
      </c>
      <c r="BK14" s="91" t="s">
        <v>335</v>
      </c>
      <c r="BL14" s="121">
        <v>0.2</v>
      </c>
      <c r="BM14" s="97" t="s">
        <v>354</v>
      </c>
      <c r="BN14" s="122">
        <v>0.73</v>
      </c>
      <c r="BO14" s="122">
        <v>0.96</v>
      </c>
      <c r="BP14" s="122">
        <v>0.67</v>
      </c>
      <c r="BQ14" s="122">
        <v>1.7</v>
      </c>
      <c r="BR14" s="121">
        <v>2.1</v>
      </c>
      <c r="BS14" s="91">
        <v>2.4</v>
      </c>
      <c r="BT14" s="91">
        <v>0.15</v>
      </c>
      <c r="BU14" s="26">
        <v>4.0999999999999996</v>
      </c>
      <c r="BV14" s="26">
        <v>3</v>
      </c>
      <c r="BW14" s="25">
        <v>3</v>
      </c>
      <c r="BX14" s="67"/>
    </row>
    <row r="15" spans="2:76" ht="20.100000000000001" customHeight="1" x14ac:dyDescent="0.15">
      <c r="B15" s="24" t="s">
        <v>169</v>
      </c>
      <c r="C15" s="25" t="s">
        <v>214</v>
      </c>
      <c r="D15" s="87" t="s">
        <v>262</v>
      </c>
      <c r="E15" s="64">
        <v>29</v>
      </c>
      <c r="F15" s="64">
        <v>1</v>
      </c>
      <c r="G15" s="64">
        <v>27</v>
      </c>
      <c r="H15" s="26">
        <v>10</v>
      </c>
      <c r="I15" s="26">
        <v>0</v>
      </c>
      <c r="J15" s="26" t="s">
        <v>266</v>
      </c>
      <c r="K15" s="26" t="s">
        <v>262</v>
      </c>
      <c r="L15" s="26">
        <v>29</v>
      </c>
      <c r="M15" s="26">
        <v>1</v>
      </c>
      <c r="N15" s="26">
        <v>28</v>
      </c>
      <c r="O15" s="26">
        <v>10</v>
      </c>
      <c r="P15" s="26">
        <v>0</v>
      </c>
      <c r="Q15" s="97" t="s">
        <v>517</v>
      </c>
      <c r="R15" s="91">
        <v>2</v>
      </c>
      <c r="S15" s="91">
        <v>4.2</v>
      </c>
      <c r="T15" s="91">
        <v>52</v>
      </c>
      <c r="U15" s="91" t="s">
        <v>557</v>
      </c>
      <c r="V15" s="91">
        <v>1001.9</v>
      </c>
      <c r="W15" s="98">
        <v>11</v>
      </c>
      <c r="X15" s="439">
        <v>18.3</v>
      </c>
      <c r="Y15" s="97">
        <v>1.5</v>
      </c>
      <c r="Z15" s="121">
        <v>4.5999999999999996</v>
      </c>
      <c r="AA15" s="121">
        <v>1.4</v>
      </c>
      <c r="AB15" s="122">
        <v>0.11</v>
      </c>
      <c r="AC15" s="121">
        <v>2.5</v>
      </c>
      <c r="AD15" s="121">
        <v>0.21</v>
      </c>
      <c r="AE15" s="121">
        <v>2.1000000000000001E-2</v>
      </c>
      <c r="AF15" s="98">
        <v>0.21</v>
      </c>
      <c r="AG15" s="97">
        <v>84</v>
      </c>
      <c r="AH15" s="121">
        <v>56</v>
      </c>
      <c r="AI15" s="121" t="s">
        <v>445</v>
      </c>
      <c r="AJ15" s="121">
        <v>170</v>
      </c>
      <c r="AK15" s="121">
        <v>53</v>
      </c>
      <c r="AL15" s="121">
        <v>0.14000000000000001</v>
      </c>
      <c r="AM15" s="121">
        <v>7.3</v>
      </c>
      <c r="AN15" s="121">
        <v>0.83</v>
      </c>
      <c r="AO15" s="121">
        <v>1.3</v>
      </c>
      <c r="AP15" s="121">
        <v>11</v>
      </c>
      <c r="AQ15" s="121">
        <v>130</v>
      </c>
      <c r="AR15" s="121" t="s">
        <v>373</v>
      </c>
      <c r="AS15" s="121">
        <v>3.7</v>
      </c>
      <c r="AT15" s="121">
        <v>3.9</v>
      </c>
      <c r="AU15" s="121">
        <v>50</v>
      </c>
      <c r="AV15" s="121">
        <v>0.37</v>
      </c>
      <c r="AW15" s="121">
        <v>0.61</v>
      </c>
      <c r="AX15" s="121">
        <v>0.39</v>
      </c>
      <c r="AY15" s="121">
        <v>0.86</v>
      </c>
      <c r="AZ15" s="121">
        <v>1.9</v>
      </c>
      <c r="BA15" s="121" t="s">
        <v>374</v>
      </c>
      <c r="BB15" s="121">
        <v>3.5</v>
      </c>
      <c r="BC15" s="121">
        <v>5.1999999999999998E-2</v>
      </c>
      <c r="BD15" s="121">
        <v>1.3</v>
      </c>
      <c r="BE15" s="121" t="s">
        <v>375</v>
      </c>
      <c r="BF15" s="91" t="s">
        <v>376</v>
      </c>
      <c r="BG15" s="91" t="s">
        <v>377</v>
      </c>
      <c r="BH15" s="91">
        <v>0.12</v>
      </c>
      <c r="BI15" s="91" t="s">
        <v>270</v>
      </c>
      <c r="BJ15" s="91">
        <v>9.6999999999999993</v>
      </c>
      <c r="BK15" s="91" t="s">
        <v>335</v>
      </c>
      <c r="BL15" s="121">
        <v>1.1000000000000001</v>
      </c>
      <c r="BM15" s="97" t="s">
        <v>354</v>
      </c>
      <c r="BN15" s="122">
        <v>0.61</v>
      </c>
      <c r="BO15" s="122">
        <v>0.9</v>
      </c>
      <c r="BP15" s="122">
        <v>0.55000000000000004</v>
      </c>
      <c r="BQ15" s="122">
        <v>1.4</v>
      </c>
      <c r="BR15" s="121">
        <v>1.8</v>
      </c>
      <c r="BS15" s="91">
        <v>2.2000000000000002</v>
      </c>
      <c r="BT15" s="91">
        <v>0.12</v>
      </c>
      <c r="BU15" s="26">
        <v>3.5</v>
      </c>
      <c r="BV15" s="26">
        <v>2.7</v>
      </c>
      <c r="BW15" s="25">
        <v>2.7</v>
      </c>
      <c r="BX15" s="67"/>
    </row>
    <row r="16" spans="2:76" ht="20.100000000000001" customHeight="1" x14ac:dyDescent="0.15">
      <c r="B16" s="24" t="s">
        <v>169</v>
      </c>
      <c r="C16" s="25" t="s">
        <v>215</v>
      </c>
      <c r="D16" s="87" t="s">
        <v>262</v>
      </c>
      <c r="E16" s="64">
        <v>29</v>
      </c>
      <c r="F16" s="64">
        <v>1</v>
      </c>
      <c r="G16" s="64">
        <v>28</v>
      </c>
      <c r="H16" s="26">
        <v>10</v>
      </c>
      <c r="I16" s="26">
        <v>0</v>
      </c>
      <c r="J16" s="26" t="s">
        <v>266</v>
      </c>
      <c r="K16" s="26" t="s">
        <v>262</v>
      </c>
      <c r="L16" s="26">
        <v>29</v>
      </c>
      <c r="M16" s="26">
        <v>1</v>
      </c>
      <c r="N16" s="26">
        <v>29</v>
      </c>
      <c r="O16" s="26">
        <v>10</v>
      </c>
      <c r="P16" s="26">
        <v>0</v>
      </c>
      <c r="Q16" s="97" t="s">
        <v>500</v>
      </c>
      <c r="R16" s="91">
        <v>2.2000000000000002</v>
      </c>
      <c r="S16" s="91">
        <v>4.5999999999999996</v>
      </c>
      <c r="T16" s="91">
        <v>45</v>
      </c>
      <c r="U16" s="91" t="s">
        <v>557</v>
      </c>
      <c r="V16" s="91">
        <v>1007.1</v>
      </c>
      <c r="W16" s="98">
        <v>12.2</v>
      </c>
      <c r="X16" s="439">
        <v>7.9</v>
      </c>
      <c r="Y16" s="97">
        <v>0.67</v>
      </c>
      <c r="Z16" s="121">
        <v>1.1000000000000001</v>
      </c>
      <c r="AA16" s="121">
        <v>0.85</v>
      </c>
      <c r="AB16" s="122">
        <v>0.25</v>
      </c>
      <c r="AC16" s="121">
        <v>0.65</v>
      </c>
      <c r="AD16" s="121">
        <v>0.15</v>
      </c>
      <c r="AE16" s="121">
        <v>3.6999999999999998E-2</v>
      </c>
      <c r="AF16" s="98" t="s">
        <v>272</v>
      </c>
      <c r="AG16" s="97">
        <v>130</v>
      </c>
      <c r="AH16" s="121">
        <v>43</v>
      </c>
      <c r="AI16" s="121" t="s">
        <v>445</v>
      </c>
      <c r="AJ16" s="121">
        <v>120</v>
      </c>
      <c r="AK16" s="121">
        <v>81</v>
      </c>
      <c r="AL16" s="121" t="s">
        <v>272</v>
      </c>
      <c r="AM16" s="121">
        <v>4.7</v>
      </c>
      <c r="AN16" s="121">
        <v>0.19</v>
      </c>
      <c r="AO16" s="121" t="s">
        <v>379</v>
      </c>
      <c r="AP16" s="121">
        <v>1.9</v>
      </c>
      <c r="AQ16" s="121">
        <v>51</v>
      </c>
      <c r="AR16" s="121" t="s">
        <v>373</v>
      </c>
      <c r="AS16" s="121">
        <v>1.3</v>
      </c>
      <c r="AT16" s="121">
        <v>1.6</v>
      </c>
      <c r="AU16" s="121">
        <v>17</v>
      </c>
      <c r="AV16" s="121">
        <v>0.24</v>
      </c>
      <c r="AW16" s="121">
        <v>0.6</v>
      </c>
      <c r="AX16" s="121">
        <v>0.33</v>
      </c>
      <c r="AY16" s="121" t="s">
        <v>268</v>
      </c>
      <c r="AZ16" s="121">
        <v>0.97</v>
      </c>
      <c r="BA16" s="121" t="s">
        <v>374</v>
      </c>
      <c r="BB16" s="121">
        <v>1.9</v>
      </c>
      <c r="BC16" s="121" t="s">
        <v>380</v>
      </c>
      <c r="BD16" s="121">
        <v>2.2999999999999998</v>
      </c>
      <c r="BE16" s="121" t="s">
        <v>375</v>
      </c>
      <c r="BF16" s="91" t="s">
        <v>376</v>
      </c>
      <c r="BG16" s="91" t="s">
        <v>377</v>
      </c>
      <c r="BH16" s="91" t="s">
        <v>377</v>
      </c>
      <c r="BI16" s="91" t="s">
        <v>270</v>
      </c>
      <c r="BJ16" s="91">
        <v>2.7</v>
      </c>
      <c r="BK16" s="91" t="s">
        <v>335</v>
      </c>
      <c r="BL16" s="121" t="s">
        <v>271</v>
      </c>
      <c r="BM16" s="97" t="s">
        <v>354</v>
      </c>
      <c r="BN16" s="122">
        <v>0.56999999999999995</v>
      </c>
      <c r="BO16" s="122">
        <v>0.55000000000000004</v>
      </c>
      <c r="BP16" s="122">
        <v>0.46</v>
      </c>
      <c r="BQ16" s="122">
        <v>1.3</v>
      </c>
      <c r="BR16" s="121">
        <v>1</v>
      </c>
      <c r="BS16" s="91">
        <v>1.3</v>
      </c>
      <c r="BT16" s="91">
        <v>0.09</v>
      </c>
      <c r="BU16" s="26">
        <v>2.9</v>
      </c>
      <c r="BV16" s="26">
        <v>1.1000000000000001</v>
      </c>
      <c r="BW16" s="25">
        <v>2</v>
      </c>
      <c r="BX16" s="67"/>
    </row>
    <row r="17" spans="2:76" ht="20.100000000000001" customHeight="1" thickBot="1" x14ac:dyDescent="0.2">
      <c r="B17" s="27" t="s">
        <v>169</v>
      </c>
      <c r="C17" s="28" t="s">
        <v>216</v>
      </c>
      <c r="D17" s="88" t="s">
        <v>262</v>
      </c>
      <c r="E17" s="29">
        <v>29</v>
      </c>
      <c r="F17" s="29">
        <v>1</v>
      </c>
      <c r="G17" s="30">
        <v>29</v>
      </c>
      <c r="H17" s="30">
        <v>10</v>
      </c>
      <c r="I17" s="29">
        <v>0</v>
      </c>
      <c r="J17" s="29" t="s">
        <v>266</v>
      </c>
      <c r="K17" s="29" t="s">
        <v>262</v>
      </c>
      <c r="L17" s="29">
        <v>29</v>
      </c>
      <c r="M17" s="29">
        <v>1</v>
      </c>
      <c r="N17" s="29">
        <v>30</v>
      </c>
      <c r="O17" s="29">
        <v>10</v>
      </c>
      <c r="P17" s="29">
        <v>0</v>
      </c>
      <c r="Q17" s="112" t="s">
        <v>520</v>
      </c>
      <c r="R17" s="113">
        <v>1.2</v>
      </c>
      <c r="S17" s="113">
        <v>6.5</v>
      </c>
      <c r="T17" s="113">
        <v>72</v>
      </c>
      <c r="U17" s="113" t="s">
        <v>557</v>
      </c>
      <c r="V17" s="113">
        <v>995.7</v>
      </c>
      <c r="W17" s="114">
        <v>11</v>
      </c>
      <c r="X17" s="440">
        <v>16.8</v>
      </c>
      <c r="Y17" s="112">
        <v>0.69</v>
      </c>
      <c r="Z17" s="123">
        <v>2.8</v>
      </c>
      <c r="AA17" s="123">
        <v>1.7</v>
      </c>
      <c r="AB17" s="124">
        <v>0.1</v>
      </c>
      <c r="AC17" s="123">
        <v>1.8</v>
      </c>
      <c r="AD17" s="123">
        <v>0.18</v>
      </c>
      <c r="AE17" s="123">
        <v>1.4E-2</v>
      </c>
      <c r="AF17" s="114" t="s">
        <v>272</v>
      </c>
      <c r="AG17" s="112">
        <v>110</v>
      </c>
      <c r="AH17" s="123">
        <v>43</v>
      </c>
      <c r="AI17" s="123" t="s">
        <v>445</v>
      </c>
      <c r="AJ17" s="123">
        <v>190</v>
      </c>
      <c r="AK17" s="123">
        <v>46</v>
      </c>
      <c r="AL17" s="123" t="s">
        <v>272</v>
      </c>
      <c r="AM17" s="123">
        <v>3.7</v>
      </c>
      <c r="AN17" s="123">
        <v>1.1000000000000001</v>
      </c>
      <c r="AO17" s="123" t="s">
        <v>379</v>
      </c>
      <c r="AP17" s="123">
        <v>1.9</v>
      </c>
      <c r="AQ17" s="123">
        <v>49</v>
      </c>
      <c r="AR17" s="123" t="s">
        <v>373</v>
      </c>
      <c r="AS17" s="123">
        <v>0.86</v>
      </c>
      <c r="AT17" s="123">
        <v>2.1</v>
      </c>
      <c r="AU17" s="123">
        <v>21</v>
      </c>
      <c r="AV17" s="123">
        <v>1.8</v>
      </c>
      <c r="AW17" s="123">
        <v>1.9</v>
      </c>
      <c r="AX17" s="123">
        <v>0.4</v>
      </c>
      <c r="AY17" s="123">
        <v>0.19</v>
      </c>
      <c r="AZ17" s="123">
        <v>1.3</v>
      </c>
      <c r="BA17" s="123" t="s">
        <v>374</v>
      </c>
      <c r="BB17" s="123">
        <v>1.9</v>
      </c>
      <c r="BC17" s="123" t="s">
        <v>380</v>
      </c>
      <c r="BD17" s="123">
        <v>7.8E-2</v>
      </c>
      <c r="BE17" s="123" t="s">
        <v>375</v>
      </c>
      <c r="BF17" s="113" t="s">
        <v>376</v>
      </c>
      <c r="BG17" s="113">
        <v>0.56000000000000005</v>
      </c>
      <c r="BH17" s="113" t="s">
        <v>377</v>
      </c>
      <c r="BI17" s="113" t="s">
        <v>270</v>
      </c>
      <c r="BJ17" s="113">
        <v>6.7</v>
      </c>
      <c r="BK17" s="113" t="s">
        <v>335</v>
      </c>
      <c r="BL17" s="123">
        <v>0.34</v>
      </c>
      <c r="BM17" s="112" t="s">
        <v>354</v>
      </c>
      <c r="BN17" s="124">
        <v>0.83</v>
      </c>
      <c r="BO17" s="124">
        <v>1</v>
      </c>
      <c r="BP17" s="124">
        <v>0.62</v>
      </c>
      <c r="BQ17" s="124">
        <v>2</v>
      </c>
      <c r="BR17" s="123">
        <v>2.2999999999999998</v>
      </c>
      <c r="BS17" s="113">
        <v>2</v>
      </c>
      <c r="BT17" s="113">
        <v>0.17</v>
      </c>
      <c r="BU17" s="29">
        <v>4.5</v>
      </c>
      <c r="BV17" s="29">
        <v>2.5</v>
      </c>
      <c r="BW17" s="28">
        <v>3.7</v>
      </c>
      <c r="BX17" s="68"/>
    </row>
    <row r="18" spans="2:76" ht="20.100000000000001" customHeight="1" x14ac:dyDescent="0.15">
      <c r="B18" s="24" t="s">
        <v>28</v>
      </c>
      <c r="C18" s="56" t="s">
        <v>217</v>
      </c>
      <c r="D18" s="78" t="s">
        <v>262</v>
      </c>
      <c r="E18" s="85">
        <v>29</v>
      </c>
      <c r="F18" s="85">
        <v>1</v>
      </c>
      <c r="G18" s="85">
        <v>30</v>
      </c>
      <c r="H18" s="32">
        <v>10</v>
      </c>
      <c r="I18" s="32">
        <v>0</v>
      </c>
      <c r="J18" s="32" t="s">
        <v>266</v>
      </c>
      <c r="K18" s="32" t="s">
        <v>262</v>
      </c>
      <c r="L18" s="32">
        <v>29</v>
      </c>
      <c r="M18" s="32">
        <v>1</v>
      </c>
      <c r="N18" s="32">
        <v>31</v>
      </c>
      <c r="O18" s="32">
        <v>10</v>
      </c>
      <c r="P18" s="32">
        <v>0</v>
      </c>
      <c r="Q18" s="106" t="s">
        <v>495</v>
      </c>
      <c r="R18" s="107">
        <v>2.8</v>
      </c>
      <c r="S18" s="107">
        <v>7</v>
      </c>
      <c r="T18" s="107">
        <v>42</v>
      </c>
      <c r="U18" s="107" t="s">
        <v>557</v>
      </c>
      <c r="V18" s="107">
        <v>991.5</v>
      </c>
      <c r="W18" s="108">
        <v>12.9</v>
      </c>
      <c r="X18" s="441">
        <v>6.3</v>
      </c>
      <c r="Y18" s="106">
        <v>0.12</v>
      </c>
      <c r="Z18" s="125">
        <v>1.3</v>
      </c>
      <c r="AA18" s="125">
        <v>1.3</v>
      </c>
      <c r="AB18" s="120">
        <v>5.6000000000000001E-2</v>
      </c>
      <c r="AC18" s="125">
        <v>0.83</v>
      </c>
      <c r="AD18" s="125">
        <v>8.8999999999999996E-2</v>
      </c>
      <c r="AE18" s="125">
        <v>1.6E-2</v>
      </c>
      <c r="AF18" s="108" t="s">
        <v>272</v>
      </c>
      <c r="AG18" s="106">
        <v>61</v>
      </c>
      <c r="AH18" s="125">
        <v>32</v>
      </c>
      <c r="AI18" s="125" t="s">
        <v>445</v>
      </c>
      <c r="AJ18" s="125">
        <v>76</v>
      </c>
      <c r="AK18" s="125">
        <v>68</v>
      </c>
      <c r="AL18" s="125" t="s">
        <v>272</v>
      </c>
      <c r="AM18" s="125">
        <v>2.8</v>
      </c>
      <c r="AN18" s="125">
        <v>0.3</v>
      </c>
      <c r="AO18" s="125">
        <v>0.76</v>
      </c>
      <c r="AP18" s="125">
        <v>1.6</v>
      </c>
      <c r="AQ18" s="125">
        <v>49</v>
      </c>
      <c r="AR18" s="125" t="s">
        <v>373</v>
      </c>
      <c r="AS18" s="125">
        <v>13</v>
      </c>
      <c r="AT18" s="125">
        <v>1.7</v>
      </c>
      <c r="AU18" s="125">
        <v>22</v>
      </c>
      <c r="AV18" s="125">
        <v>0.35</v>
      </c>
      <c r="AW18" s="125">
        <v>0.34</v>
      </c>
      <c r="AX18" s="125">
        <v>0.13</v>
      </c>
      <c r="AY18" s="125" t="s">
        <v>268</v>
      </c>
      <c r="AZ18" s="125">
        <v>0.41</v>
      </c>
      <c r="BA18" s="125" t="s">
        <v>374</v>
      </c>
      <c r="BB18" s="125">
        <v>2.9</v>
      </c>
      <c r="BC18" s="125" t="s">
        <v>380</v>
      </c>
      <c r="BD18" s="125" t="s">
        <v>373</v>
      </c>
      <c r="BE18" s="125" t="s">
        <v>375</v>
      </c>
      <c r="BF18" s="107" t="s">
        <v>376</v>
      </c>
      <c r="BG18" s="107" t="s">
        <v>377</v>
      </c>
      <c r="BH18" s="107" t="s">
        <v>377</v>
      </c>
      <c r="BI18" s="107" t="s">
        <v>270</v>
      </c>
      <c r="BJ18" s="107">
        <v>2.2000000000000002</v>
      </c>
      <c r="BK18" s="107" t="s">
        <v>335</v>
      </c>
      <c r="BL18" s="125" t="s">
        <v>271</v>
      </c>
      <c r="BM18" s="106" t="s">
        <v>354</v>
      </c>
      <c r="BN18" s="120">
        <v>0.3</v>
      </c>
      <c r="BO18" s="120">
        <v>0.28999999999999998</v>
      </c>
      <c r="BP18" s="120">
        <v>0.14000000000000001</v>
      </c>
      <c r="BQ18" s="120">
        <v>0.62</v>
      </c>
      <c r="BR18" s="125">
        <v>0.32</v>
      </c>
      <c r="BS18" s="107">
        <v>0.75</v>
      </c>
      <c r="BT18" s="107">
        <v>8.8999999999999996E-2</v>
      </c>
      <c r="BU18" s="32">
        <v>1.4</v>
      </c>
      <c r="BV18" s="32">
        <v>0.54</v>
      </c>
      <c r="BW18" s="31">
        <v>1.1000000000000001</v>
      </c>
      <c r="BX18" s="69"/>
    </row>
    <row r="19" spans="2:76" ht="20.100000000000001" customHeight="1" x14ac:dyDescent="0.15">
      <c r="B19" s="24" t="s">
        <v>28</v>
      </c>
      <c r="C19" s="31" t="s">
        <v>218</v>
      </c>
      <c r="D19" s="78" t="s">
        <v>262</v>
      </c>
      <c r="E19" s="64">
        <v>29</v>
      </c>
      <c r="F19" s="64">
        <v>1</v>
      </c>
      <c r="G19" s="64">
        <v>31</v>
      </c>
      <c r="H19" s="32">
        <v>10</v>
      </c>
      <c r="I19" s="32">
        <v>0</v>
      </c>
      <c r="J19" s="32" t="s">
        <v>266</v>
      </c>
      <c r="K19" s="32" t="s">
        <v>262</v>
      </c>
      <c r="L19" s="32">
        <v>29</v>
      </c>
      <c r="M19" s="32">
        <v>2</v>
      </c>
      <c r="N19" s="32">
        <v>1</v>
      </c>
      <c r="O19" s="32">
        <v>10</v>
      </c>
      <c r="P19" s="32">
        <v>0</v>
      </c>
      <c r="Q19" s="106" t="s">
        <v>500</v>
      </c>
      <c r="R19" s="107">
        <v>2.1</v>
      </c>
      <c r="S19" s="107">
        <v>1.1000000000000001</v>
      </c>
      <c r="T19" s="107">
        <v>42</v>
      </c>
      <c r="U19" s="107" t="s">
        <v>557</v>
      </c>
      <c r="V19" s="107">
        <v>1003</v>
      </c>
      <c r="W19" s="108">
        <v>12.3</v>
      </c>
      <c r="X19" s="441">
        <v>5.0999999999999996</v>
      </c>
      <c r="Y19" s="106">
        <v>0.51</v>
      </c>
      <c r="Z19" s="125">
        <v>1</v>
      </c>
      <c r="AA19" s="125">
        <v>0.96</v>
      </c>
      <c r="AB19" s="120">
        <v>9.7000000000000003E-2</v>
      </c>
      <c r="AC19" s="125">
        <v>0.77</v>
      </c>
      <c r="AD19" s="125">
        <v>0.11</v>
      </c>
      <c r="AE19" s="125">
        <v>1.2E-2</v>
      </c>
      <c r="AF19" s="108" t="s">
        <v>272</v>
      </c>
      <c r="AG19" s="106">
        <v>84</v>
      </c>
      <c r="AH19" s="125">
        <v>17</v>
      </c>
      <c r="AI19" s="125" t="s">
        <v>445</v>
      </c>
      <c r="AJ19" s="125">
        <v>92</v>
      </c>
      <c r="AK19" s="125">
        <v>59</v>
      </c>
      <c r="AL19" s="125" t="s">
        <v>272</v>
      </c>
      <c r="AM19" s="125" t="s">
        <v>382</v>
      </c>
      <c r="AN19" s="125">
        <v>0.16</v>
      </c>
      <c r="AO19" s="125">
        <v>0.75</v>
      </c>
      <c r="AP19" s="125">
        <v>2</v>
      </c>
      <c r="AQ19" s="125">
        <v>33</v>
      </c>
      <c r="AR19" s="125" t="s">
        <v>373</v>
      </c>
      <c r="AS19" s="125">
        <v>0.78</v>
      </c>
      <c r="AT19" s="125">
        <v>1.1000000000000001</v>
      </c>
      <c r="AU19" s="125">
        <v>32</v>
      </c>
      <c r="AV19" s="125">
        <v>0.15</v>
      </c>
      <c r="AW19" s="125" t="s">
        <v>309</v>
      </c>
      <c r="AX19" s="125">
        <v>0.26</v>
      </c>
      <c r="AY19" s="125" t="s">
        <v>268</v>
      </c>
      <c r="AZ19" s="125">
        <v>1.1000000000000001</v>
      </c>
      <c r="BA19" s="125" t="s">
        <v>374</v>
      </c>
      <c r="BB19" s="125">
        <v>1.7</v>
      </c>
      <c r="BC19" s="125" t="s">
        <v>380</v>
      </c>
      <c r="BD19" s="125">
        <v>7.1999999999999995E-2</v>
      </c>
      <c r="BE19" s="125" t="s">
        <v>375</v>
      </c>
      <c r="BF19" s="107" t="s">
        <v>376</v>
      </c>
      <c r="BG19" s="107" t="s">
        <v>377</v>
      </c>
      <c r="BH19" s="107" t="s">
        <v>377</v>
      </c>
      <c r="BI19" s="107" t="s">
        <v>270</v>
      </c>
      <c r="BJ19" s="107">
        <v>3.6</v>
      </c>
      <c r="BK19" s="107" t="s">
        <v>335</v>
      </c>
      <c r="BL19" s="125" t="s">
        <v>271</v>
      </c>
      <c r="BM19" s="106" t="s">
        <v>354</v>
      </c>
      <c r="BN19" s="120">
        <v>0.37</v>
      </c>
      <c r="BO19" s="120">
        <v>0.37</v>
      </c>
      <c r="BP19" s="120">
        <v>0.25</v>
      </c>
      <c r="BQ19" s="120">
        <v>0.89</v>
      </c>
      <c r="BR19" s="125">
        <v>0.6</v>
      </c>
      <c r="BS19" s="107">
        <v>1</v>
      </c>
      <c r="BT19" s="107">
        <v>0.13</v>
      </c>
      <c r="BU19" s="32">
        <v>1.9</v>
      </c>
      <c r="BV19" s="32">
        <v>0.84</v>
      </c>
      <c r="BW19" s="31">
        <v>1</v>
      </c>
      <c r="BX19" s="69"/>
    </row>
    <row r="20" spans="2:76" ht="20.100000000000001" customHeight="1" x14ac:dyDescent="0.15">
      <c r="B20" s="18" t="s">
        <v>28</v>
      </c>
      <c r="C20" s="33" t="s">
        <v>219</v>
      </c>
      <c r="D20" s="79" t="s">
        <v>262</v>
      </c>
      <c r="E20" s="34">
        <v>29</v>
      </c>
      <c r="F20" s="34">
        <v>2</v>
      </c>
      <c r="G20" s="35">
        <v>1</v>
      </c>
      <c r="H20" s="34">
        <v>10</v>
      </c>
      <c r="I20" s="34">
        <v>0</v>
      </c>
      <c r="J20" s="34" t="s">
        <v>266</v>
      </c>
      <c r="K20" s="34" t="s">
        <v>262</v>
      </c>
      <c r="L20" s="34">
        <v>29</v>
      </c>
      <c r="M20" s="34">
        <v>2</v>
      </c>
      <c r="N20" s="34">
        <v>2</v>
      </c>
      <c r="O20" s="34">
        <v>10</v>
      </c>
      <c r="P20" s="34">
        <v>0</v>
      </c>
      <c r="Q20" s="115" t="s">
        <v>500</v>
      </c>
      <c r="R20" s="116">
        <v>2</v>
      </c>
      <c r="S20" s="116">
        <v>3</v>
      </c>
      <c r="T20" s="116">
        <v>44</v>
      </c>
      <c r="U20" s="116" t="s">
        <v>557</v>
      </c>
      <c r="V20" s="116">
        <v>993.7</v>
      </c>
      <c r="W20" s="117">
        <v>11.4</v>
      </c>
      <c r="X20" s="442">
        <v>7.1</v>
      </c>
      <c r="Y20" s="115">
        <v>0.43</v>
      </c>
      <c r="Z20" s="126">
        <v>1.7</v>
      </c>
      <c r="AA20" s="126">
        <v>0.98</v>
      </c>
      <c r="AB20" s="127">
        <v>0.17</v>
      </c>
      <c r="AC20" s="126">
        <v>0.85</v>
      </c>
      <c r="AD20" s="126">
        <v>9.8000000000000004E-2</v>
      </c>
      <c r="AE20" s="126">
        <v>3.1E-2</v>
      </c>
      <c r="AF20" s="117" t="s">
        <v>272</v>
      </c>
      <c r="AG20" s="115">
        <v>79</v>
      </c>
      <c r="AH20" s="126">
        <v>15</v>
      </c>
      <c r="AI20" s="126" t="s">
        <v>445</v>
      </c>
      <c r="AJ20" s="126">
        <v>77</v>
      </c>
      <c r="AK20" s="126" t="s">
        <v>383</v>
      </c>
      <c r="AL20" s="126" t="s">
        <v>272</v>
      </c>
      <c r="AM20" s="126">
        <v>2</v>
      </c>
      <c r="AN20" s="126">
        <v>0.5</v>
      </c>
      <c r="AO20" s="126" t="s">
        <v>379</v>
      </c>
      <c r="AP20" s="126">
        <v>3.8</v>
      </c>
      <c r="AQ20" s="126">
        <v>44</v>
      </c>
      <c r="AR20" s="126" t="s">
        <v>373</v>
      </c>
      <c r="AS20" s="126" t="s">
        <v>381</v>
      </c>
      <c r="AT20" s="126">
        <v>0.96</v>
      </c>
      <c r="AU20" s="126">
        <v>31</v>
      </c>
      <c r="AV20" s="126">
        <v>0.5</v>
      </c>
      <c r="AW20" s="126">
        <v>0.41</v>
      </c>
      <c r="AX20" s="126">
        <v>0.22</v>
      </c>
      <c r="AY20" s="126">
        <v>0.13</v>
      </c>
      <c r="AZ20" s="126">
        <v>0.51</v>
      </c>
      <c r="BA20" s="126" t="s">
        <v>374</v>
      </c>
      <c r="BB20" s="126">
        <v>1.8</v>
      </c>
      <c r="BC20" s="126" t="s">
        <v>380</v>
      </c>
      <c r="BD20" s="126" t="s">
        <v>373</v>
      </c>
      <c r="BE20" s="126" t="s">
        <v>375</v>
      </c>
      <c r="BF20" s="116" t="s">
        <v>376</v>
      </c>
      <c r="BG20" s="116" t="s">
        <v>377</v>
      </c>
      <c r="BH20" s="116" t="s">
        <v>377</v>
      </c>
      <c r="BI20" s="116" t="s">
        <v>270</v>
      </c>
      <c r="BJ20" s="116">
        <v>2.6</v>
      </c>
      <c r="BK20" s="116" t="s">
        <v>335</v>
      </c>
      <c r="BL20" s="126" t="s">
        <v>271</v>
      </c>
      <c r="BM20" s="115" t="s">
        <v>354</v>
      </c>
      <c r="BN20" s="127">
        <v>0.37</v>
      </c>
      <c r="BO20" s="127">
        <v>0.45</v>
      </c>
      <c r="BP20" s="127">
        <v>0.27</v>
      </c>
      <c r="BQ20" s="127">
        <v>1.1000000000000001</v>
      </c>
      <c r="BR20" s="126">
        <v>0.62</v>
      </c>
      <c r="BS20" s="116">
        <v>1.2</v>
      </c>
      <c r="BT20" s="116">
        <v>0.12</v>
      </c>
      <c r="BU20" s="34">
        <v>2.2000000000000002</v>
      </c>
      <c r="BV20" s="34">
        <v>0.84</v>
      </c>
      <c r="BW20" s="33">
        <v>1.4</v>
      </c>
      <c r="BX20" s="70"/>
    </row>
    <row r="21" spans="2:76" ht="20.100000000000001" customHeight="1" x14ac:dyDescent="0.15">
      <c r="B21" s="36"/>
      <c r="C21" s="37"/>
      <c r="D21" s="37"/>
      <c r="E21" s="37"/>
      <c r="F21" s="37"/>
      <c r="G21" s="90"/>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row>
    <row r="22" spans="2:76" ht="18.75" customHeight="1" x14ac:dyDescent="0.15">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2:76" ht="20.100000000000001" customHeight="1" x14ac:dyDescent="0.15">
      <c r="B23" s="368" t="s">
        <v>0</v>
      </c>
      <c r="C23" s="369"/>
      <c r="D23" s="356"/>
      <c r="E23" s="357"/>
      <c r="F23" s="357"/>
      <c r="G23" s="357"/>
      <c r="H23" s="357"/>
      <c r="I23" s="357"/>
      <c r="J23" s="357"/>
      <c r="K23" s="357"/>
      <c r="L23" s="357"/>
      <c r="M23" s="357"/>
      <c r="N23" s="357"/>
      <c r="O23" s="357"/>
      <c r="P23" s="358"/>
      <c r="Q23" s="356"/>
      <c r="R23" s="357"/>
      <c r="S23" s="357"/>
      <c r="T23" s="357"/>
      <c r="U23" s="357"/>
      <c r="V23" s="357"/>
      <c r="W23" s="358"/>
      <c r="X23" s="131"/>
      <c r="Y23" s="119">
        <v>4.7E-2</v>
      </c>
      <c r="Z23" s="118">
        <v>7.1999999999999995E-2</v>
      </c>
      <c r="AA23" s="118">
        <v>2.1999999999999999E-2</v>
      </c>
      <c r="AB23" s="119">
        <v>2.5999999999999999E-2</v>
      </c>
      <c r="AC23" s="118">
        <v>2.8999999999999998E-3</v>
      </c>
      <c r="AD23" s="118">
        <v>6.7000000000000002E-3</v>
      </c>
      <c r="AE23" s="118">
        <v>7.7000000000000002E-3</v>
      </c>
      <c r="AF23" s="96">
        <v>0.12</v>
      </c>
      <c r="AG23" s="119">
        <v>3.9</v>
      </c>
      <c r="AH23" s="118">
        <v>7.5</v>
      </c>
      <c r="AI23" s="118" t="s">
        <v>445</v>
      </c>
      <c r="AJ23" s="118">
        <v>4.3</v>
      </c>
      <c r="AK23" s="118">
        <v>24</v>
      </c>
      <c r="AL23" s="118">
        <v>0.12</v>
      </c>
      <c r="AM23" s="118">
        <v>1.1000000000000001</v>
      </c>
      <c r="AN23" s="118">
        <v>7.4999999999999997E-2</v>
      </c>
      <c r="AO23" s="118">
        <v>0.38</v>
      </c>
      <c r="AP23" s="118">
        <v>6.8000000000000005E-2</v>
      </c>
      <c r="AQ23" s="118">
        <v>5.4</v>
      </c>
      <c r="AR23" s="118">
        <v>6.8000000000000005E-2</v>
      </c>
      <c r="AS23" s="118">
        <v>0.5</v>
      </c>
      <c r="AT23" s="118">
        <v>0.45</v>
      </c>
      <c r="AU23" s="118">
        <v>1.4</v>
      </c>
      <c r="AV23" s="118">
        <v>0.13</v>
      </c>
      <c r="AW23" s="118">
        <v>0.32</v>
      </c>
      <c r="AX23" s="118">
        <v>7.0999999999999994E-2</v>
      </c>
      <c r="AY23" s="118">
        <v>0.11</v>
      </c>
      <c r="AZ23" s="118">
        <v>6.7000000000000004E-2</v>
      </c>
      <c r="BA23" s="118">
        <v>9.1999999999999998E-2</v>
      </c>
      <c r="BB23" s="118">
        <v>0.15</v>
      </c>
      <c r="BC23" s="118">
        <v>4.4999999999999998E-2</v>
      </c>
      <c r="BD23" s="118">
        <v>6.8000000000000005E-2</v>
      </c>
      <c r="BE23" s="118">
        <v>0.16</v>
      </c>
      <c r="BF23" s="95">
        <v>8.5000000000000006E-2</v>
      </c>
      <c r="BG23" s="129">
        <v>8.3000000000000004E-2</v>
      </c>
      <c r="BH23" s="129">
        <v>8.3000000000000004E-2</v>
      </c>
      <c r="BI23" s="129">
        <v>0.09</v>
      </c>
      <c r="BJ23" s="129">
        <v>0.11</v>
      </c>
      <c r="BK23" s="129">
        <v>0.15</v>
      </c>
      <c r="BL23" s="130">
        <v>0.14000000000000001</v>
      </c>
      <c r="BM23" s="93">
        <v>2.3E-2</v>
      </c>
      <c r="BN23" s="119">
        <v>8.8000000000000005E-3</v>
      </c>
      <c r="BO23" s="119">
        <v>2.1000000000000001E-2</v>
      </c>
      <c r="BP23" s="119">
        <v>9.4E-2</v>
      </c>
      <c r="BQ23" s="119">
        <v>0.11</v>
      </c>
      <c r="BR23" s="118">
        <v>6.0999999999999999E-2</v>
      </c>
      <c r="BS23" s="95">
        <v>4.5999999999999999E-2</v>
      </c>
      <c r="BT23" s="95">
        <v>1.9E-2</v>
      </c>
      <c r="BU23" s="95"/>
      <c r="BV23" s="95"/>
      <c r="BW23" s="96">
        <v>0.17</v>
      </c>
      <c r="BX23" s="132"/>
    </row>
    <row r="24" spans="2:76" ht="20.100000000000001" customHeight="1" x14ac:dyDescent="0.15">
      <c r="B24" s="370" t="s">
        <v>1</v>
      </c>
      <c r="C24" s="371"/>
      <c r="D24" s="359"/>
      <c r="E24" s="360"/>
      <c r="F24" s="360"/>
      <c r="G24" s="360"/>
      <c r="H24" s="360"/>
      <c r="I24" s="360"/>
      <c r="J24" s="360"/>
      <c r="K24" s="360"/>
      <c r="L24" s="360"/>
      <c r="M24" s="360"/>
      <c r="N24" s="360"/>
      <c r="O24" s="360"/>
      <c r="P24" s="361"/>
      <c r="Q24" s="359"/>
      <c r="R24" s="360"/>
      <c r="S24" s="360"/>
      <c r="T24" s="360"/>
      <c r="U24" s="360"/>
      <c r="V24" s="360"/>
      <c r="W24" s="361"/>
      <c r="X24" s="133"/>
      <c r="Y24" s="127">
        <v>0.16</v>
      </c>
      <c r="Z24" s="126">
        <v>0.24</v>
      </c>
      <c r="AA24" s="126">
        <v>7.2999999999999995E-2</v>
      </c>
      <c r="AB24" s="127">
        <v>8.7999999999999995E-2</v>
      </c>
      <c r="AC24" s="126">
        <v>9.7999999999999997E-3</v>
      </c>
      <c r="AD24" s="126">
        <v>2.1999999999999999E-2</v>
      </c>
      <c r="AE24" s="126">
        <v>2.5999999999999999E-2</v>
      </c>
      <c r="AF24" s="117">
        <v>0.4</v>
      </c>
      <c r="AG24" s="127">
        <v>13</v>
      </c>
      <c r="AH24" s="126">
        <v>25</v>
      </c>
      <c r="AI24" s="126" t="s">
        <v>445</v>
      </c>
      <c r="AJ24" s="126">
        <v>14</v>
      </c>
      <c r="AK24" s="126">
        <v>79</v>
      </c>
      <c r="AL24" s="126">
        <v>0.41</v>
      </c>
      <c r="AM24" s="126">
        <v>3.8</v>
      </c>
      <c r="AN24" s="126">
        <v>0.25</v>
      </c>
      <c r="AO24" s="126">
        <v>1.3</v>
      </c>
      <c r="AP24" s="126">
        <v>0.23</v>
      </c>
      <c r="AQ24" s="126">
        <v>18</v>
      </c>
      <c r="AR24" s="126">
        <v>0.23</v>
      </c>
      <c r="AS24" s="126">
        <v>1.7</v>
      </c>
      <c r="AT24" s="126">
        <v>1.5</v>
      </c>
      <c r="AU24" s="126">
        <v>4.5</v>
      </c>
      <c r="AV24" s="126">
        <v>0.43</v>
      </c>
      <c r="AW24" s="126">
        <v>1.1000000000000001</v>
      </c>
      <c r="AX24" s="126">
        <v>0.24</v>
      </c>
      <c r="AY24" s="126">
        <v>0.37</v>
      </c>
      <c r="AZ24" s="126">
        <v>0.22</v>
      </c>
      <c r="BA24" s="126">
        <v>0.31</v>
      </c>
      <c r="BB24" s="126">
        <v>0.51</v>
      </c>
      <c r="BC24" s="126">
        <v>0.15</v>
      </c>
      <c r="BD24" s="126">
        <v>0.23</v>
      </c>
      <c r="BE24" s="126">
        <v>0.54</v>
      </c>
      <c r="BF24" s="116">
        <v>0.28000000000000003</v>
      </c>
      <c r="BG24" s="116">
        <v>0.28000000000000003</v>
      </c>
      <c r="BH24" s="116">
        <v>0.28000000000000003</v>
      </c>
      <c r="BI24" s="116">
        <v>0.3</v>
      </c>
      <c r="BJ24" s="116">
        <v>0.36</v>
      </c>
      <c r="BK24" s="116">
        <v>0.51</v>
      </c>
      <c r="BL24" s="126">
        <v>0.48</v>
      </c>
      <c r="BM24" s="115">
        <v>7.8E-2</v>
      </c>
      <c r="BN24" s="127">
        <v>2.9000000000000001E-2</v>
      </c>
      <c r="BO24" s="127">
        <v>6.9000000000000006E-2</v>
      </c>
      <c r="BP24" s="127">
        <v>0.31</v>
      </c>
      <c r="BQ24" s="127">
        <v>0.37</v>
      </c>
      <c r="BR24" s="126">
        <v>0.2</v>
      </c>
      <c r="BS24" s="116">
        <v>0.15</v>
      </c>
      <c r="BT24" s="116">
        <v>6.2E-2</v>
      </c>
      <c r="BU24" s="116"/>
      <c r="BV24" s="116"/>
      <c r="BW24" s="117">
        <v>0.56999999999999995</v>
      </c>
      <c r="BX24" s="134"/>
    </row>
    <row r="25" spans="2:76" ht="20.100000000000001" customHeight="1" x14ac:dyDescent="0.15">
      <c r="B25" s="372" t="s">
        <v>29</v>
      </c>
      <c r="C25" s="366"/>
      <c r="D25" s="367"/>
      <c r="E25" s="373"/>
      <c r="F25" s="373"/>
      <c r="G25" s="373"/>
      <c r="H25" s="373"/>
      <c r="I25" s="373"/>
      <c r="J25" s="373"/>
      <c r="K25" s="373"/>
      <c r="L25" s="373"/>
      <c r="M25" s="373"/>
      <c r="N25" s="373"/>
      <c r="O25" s="373"/>
      <c r="P25" s="365"/>
      <c r="Q25" s="353"/>
      <c r="R25" s="350"/>
      <c r="S25" s="350"/>
      <c r="T25" s="350"/>
      <c r="U25" s="350"/>
      <c r="V25" s="350"/>
      <c r="W25" s="365"/>
      <c r="X25" s="365"/>
      <c r="Y25" s="350"/>
      <c r="Z25" s="350"/>
      <c r="AA25" s="362"/>
      <c r="AB25" s="350"/>
      <c r="AC25" s="350"/>
      <c r="AD25" s="350"/>
      <c r="AE25" s="350"/>
      <c r="AF25" s="350"/>
      <c r="AG25" s="353"/>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14"/>
      <c r="BJ25" s="14"/>
      <c r="BK25" s="350"/>
      <c r="BL25" s="350"/>
      <c r="BM25" s="353"/>
      <c r="BN25" s="350"/>
      <c r="BO25" s="350"/>
      <c r="BP25" s="350"/>
      <c r="BQ25" s="350"/>
      <c r="BR25" s="350"/>
      <c r="BS25" s="350"/>
      <c r="BT25" s="350"/>
      <c r="BU25" s="350"/>
      <c r="BV25" s="350"/>
      <c r="BW25" s="362"/>
      <c r="BX25" s="379"/>
    </row>
    <row r="26" spans="2:76" ht="20.100000000000001" customHeight="1" x14ac:dyDescent="0.15">
      <c r="B26" s="372"/>
      <c r="C26" s="366"/>
      <c r="D26" s="372"/>
      <c r="E26" s="374"/>
      <c r="F26" s="374"/>
      <c r="G26" s="374"/>
      <c r="H26" s="374"/>
      <c r="I26" s="374"/>
      <c r="J26" s="374"/>
      <c r="K26" s="374"/>
      <c r="L26" s="374"/>
      <c r="M26" s="374"/>
      <c r="N26" s="374"/>
      <c r="O26" s="374"/>
      <c r="P26" s="366"/>
      <c r="Q26" s="354"/>
      <c r="R26" s="351"/>
      <c r="S26" s="351"/>
      <c r="T26" s="351"/>
      <c r="U26" s="351"/>
      <c r="V26" s="351"/>
      <c r="W26" s="366"/>
      <c r="X26" s="366"/>
      <c r="Y26" s="351"/>
      <c r="Z26" s="351"/>
      <c r="AA26" s="363"/>
      <c r="AB26" s="351"/>
      <c r="AC26" s="351"/>
      <c r="AD26" s="351"/>
      <c r="AE26" s="351"/>
      <c r="AF26" s="351"/>
      <c r="AG26" s="354"/>
      <c r="AH26" s="351"/>
      <c r="AI26" s="351"/>
      <c r="AJ26" s="351"/>
      <c r="AK26" s="351"/>
      <c r="AL26" s="351"/>
      <c r="AM26" s="351"/>
      <c r="AN26" s="351"/>
      <c r="AO26" s="351"/>
      <c r="AP26" s="351"/>
      <c r="AQ26" s="351"/>
      <c r="AR26" s="351"/>
      <c r="AS26" s="351"/>
      <c r="AT26" s="351"/>
      <c r="AU26" s="351"/>
      <c r="AV26" s="351"/>
      <c r="AW26" s="351"/>
      <c r="AX26" s="351"/>
      <c r="AY26" s="351"/>
      <c r="AZ26" s="351"/>
      <c r="BA26" s="351"/>
      <c r="BB26" s="351"/>
      <c r="BC26" s="351"/>
      <c r="BD26" s="351"/>
      <c r="BE26" s="351"/>
      <c r="BF26" s="351"/>
      <c r="BG26" s="351"/>
      <c r="BH26" s="351"/>
      <c r="BI26" s="135"/>
      <c r="BJ26" s="135"/>
      <c r="BK26" s="351"/>
      <c r="BL26" s="351"/>
      <c r="BM26" s="354"/>
      <c r="BN26" s="351"/>
      <c r="BO26" s="351"/>
      <c r="BP26" s="351"/>
      <c r="BQ26" s="351"/>
      <c r="BR26" s="351"/>
      <c r="BS26" s="351"/>
      <c r="BT26" s="351"/>
      <c r="BU26" s="351"/>
      <c r="BV26" s="351"/>
      <c r="BW26" s="363"/>
      <c r="BX26" s="380"/>
    </row>
    <row r="27" spans="2:76" ht="20.100000000000001" customHeight="1" x14ac:dyDescent="0.15">
      <c r="B27" s="347"/>
      <c r="C27" s="349"/>
      <c r="D27" s="347"/>
      <c r="E27" s="348"/>
      <c r="F27" s="348"/>
      <c r="G27" s="348"/>
      <c r="H27" s="348"/>
      <c r="I27" s="348"/>
      <c r="J27" s="348"/>
      <c r="K27" s="348"/>
      <c r="L27" s="348"/>
      <c r="M27" s="348"/>
      <c r="N27" s="348"/>
      <c r="O27" s="348"/>
      <c r="P27" s="349"/>
      <c r="Q27" s="355"/>
      <c r="R27" s="352"/>
      <c r="S27" s="352"/>
      <c r="T27" s="352"/>
      <c r="U27" s="352"/>
      <c r="V27" s="352"/>
      <c r="W27" s="349"/>
      <c r="X27" s="349"/>
      <c r="Y27" s="352"/>
      <c r="Z27" s="352"/>
      <c r="AA27" s="364"/>
      <c r="AB27" s="352"/>
      <c r="AC27" s="352"/>
      <c r="AD27" s="352"/>
      <c r="AE27" s="352"/>
      <c r="AF27" s="352"/>
      <c r="AG27" s="355"/>
      <c r="AH27" s="352"/>
      <c r="AI27" s="352"/>
      <c r="AJ27" s="352"/>
      <c r="AK27" s="352"/>
      <c r="AL27" s="352"/>
      <c r="AM27" s="352"/>
      <c r="AN27" s="352"/>
      <c r="AO27" s="352"/>
      <c r="AP27" s="352"/>
      <c r="AQ27" s="352"/>
      <c r="AR27" s="352"/>
      <c r="AS27" s="352"/>
      <c r="AT27" s="352"/>
      <c r="AU27" s="352"/>
      <c r="AV27" s="352"/>
      <c r="AW27" s="352"/>
      <c r="AX27" s="352"/>
      <c r="AY27" s="352"/>
      <c r="AZ27" s="352"/>
      <c r="BA27" s="352"/>
      <c r="BB27" s="352"/>
      <c r="BC27" s="352"/>
      <c r="BD27" s="352"/>
      <c r="BE27" s="352"/>
      <c r="BF27" s="352"/>
      <c r="BG27" s="352"/>
      <c r="BH27" s="352"/>
      <c r="BI27" s="19"/>
      <c r="BJ27" s="19"/>
      <c r="BK27" s="352"/>
      <c r="BL27" s="352"/>
      <c r="BM27" s="355"/>
      <c r="BN27" s="352"/>
      <c r="BO27" s="352"/>
      <c r="BP27" s="352"/>
      <c r="BQ27" s="352"/>
      <c r="BR27" s="352"/>
      <c r="BS27" s="352"/>
      <c r="BT27" s="352"/>
      <c r="BU27" s="352"/>
      <c r="BV27" s="352"/>
      <c r="BW27" s="364"/>
      <c r="BX27" s="327"/>
    </row>
    <row r="28" spans="2:76" ht="17.25" x14ac:dyDescent="0.15">
      <c r="B28" s="7"/>
      <c r="C28" s="7"/>
      <c r="D28" s="40" t="s">
        <v>39</v>
      </c>
      <c r="E28" s="7"/>
      <c r="F28" s="7"/>
      <c r="G28" s="7"/>
      <c r="H28" s="7"/>
      <c r="I28" s="7"/>
      <c r="J28" s="7"/>
      <c r="K28" s="7"/>
      <c r="L28" s="7"/>
      <c r="M28" s="7"/>
      <c r="N28" s="7"/>
      <c r="O28" s="7"/>
      <c r="P28" s="7"/>
      <c r="R28" s="7"/>
      <c r="S28" s="7"/>
      <c r="T28" s="7"/>
      <c r="U28" s="7"/>
      <c r="V28" s="7"/>
      <c r="W28" s="7"/>
      <c r="X28" s="40"/>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row>
    <row r="29" spans="2:76" ht="17.25" x14ac:dyDescent="0.15">
      <c r="B29" s="7"/>
      <c r="C29" s="7"/>
      <c r="D29" s="81" t="s">
        <v>315</v>
      </c>
      <c r="E29" s="82"/>
      <c r="F29" s="82"/>
      <c r="G29" s="82"/>
      <c r="H29" s="82"/>
      <c r="I29" s="82"/>
      <c r="J29" s="82"/>
      <c r="K29" s="82"/>
      <c r="L29" s="82"/>
      <c r="M29" s="82"/>
      <c r="N29" s="82"/>
      <c r="O29" s="82"/>
      <c r="P29" s="82"/>
      <c r="Q29" s="83"/>
      <c r="R29" s="82"/>
      <c r="S29" s="82"/>
      <c r="T29" s="82"/>
      <c r="U29" s="82"/>
      <c r="V29" s="82"/>
      <c r="W29" s="82"/>
      <c r="X29" s="81"/>
      <c r="Y29" s="82"/>
      <c r="Z29" s="82"/>
      <c r="AA29" s="82"/>
      <c r="AB29" s="82"/>
      <c r="AC29" s="82"/>
      <c r="AD29" s="82"/>
      <c r="AE29" s="82"/>
      <c r="AF29" s="82"/>
      <c r="AG29" s="82"/>
      <c r="AH29" s="82"/>
      <c r="AI29" s="82"/>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row>
    <row r="30" spans="2:76" ht="23.25" customHeight="1" x14ac:dyDescent="0.15">
      <c r="B30" s="7"/>
      <c r="C30" s="7"/>
      <c r="D30" s="81" t="s">
        <v>263</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row>
  </sheetData>
  <mergeCells count="75">
    <mergeCell ref="BX25:BX27"/>
    <mergeCell ref="BS25:BS27"/>
    <mergeCell ref="BT25:BT27"/>
    <mergeCell ref="BU25:BU27"/>
    <mergeCell ref="BV25:BV27"/>
    <mergeCell ref="BW25:BW27"/>
    <mergeCell ref="BN25:BN27"/>
    <mergeCell ref="BO25:BO27"/>
    <mergeCell ref="BP25:BP27"/>
    <mergeCell ref="BQ25:BQ27"/>
    <mergeCell ref="BR25:BR27"/>
    <mergeCell ref="BG25:BG27"/>
    <mergeCell ref="BH25:BH27"/>
    <mergeCell ref="BK25:BK27"/>
    <mergeCell ref="BL25:BL27"/>
    <mergeCell ref="BM25:BM27"/>
    <mergeCell ref="BB25:BB27"/>
    <mergeCell ref="BC25:BC27"/>
    <mergeCell ref="BD25:BD27"/>
    <mergeCell ref="BE25:BE27"/>
    <mergeCell ref="BF25:BF27"/>
    <mergeCell ref="AW25:AW27"/>
    <mergeCell ref="AX25:AX27"/>
    <mergeCell ref="AY25:AY27"/>
    <mergeCell ref="AZ25:AZ27"/>
    <mergeCell ref="BA25:BA27"/>
    <mergeCell ref="AR25:AR27"/>
    <mergeCell ref="AS25:AS27"/>
    <mergeCell ref="AT25:AT27"/>
    <mergeCell ref="AU25:AU27"/>
    <mergeCell ref="AV25:AV27"/>
    <mergeCell ref="AM25:AM27"/>
    <mergeCell ref="AN25:AN27"/>
    <mergeCell ref="AO25:AO27"/>
    <mergeCell ref="AP25:AP27"/>
    <mergeCell ref="AQ25:AQ27"/>
    <mergeCell ref="AH25:AH27"/>
    <mergeCell ref="AI25:AI27"/>
    <mergeCell ref="AJ25:AJ27"/>
    <mergeCell ref="AK25:AK27"/>
    <mergeCell ref="AL25:AL27"/>
    <mergeCell ref="AC25:AC27"/>
    <mergeCell ref="AD25:AD27"/>
    <mergeCell ref="AE25:AE27"/>
    <mergeCell ref="AF25:AF27"/>
    <mergeCell ref="AG25:AG27"/>
    <mergeCell ref="X25:X27"/>
    <mergeCell ref="Y25:Y27"/>
    <mergeCell ref="Z25:Z27"/>
    <mergeCell ref="AA25:AA27"/>
    <mergeCell ref="AB25:AB27"/>
    <mergeCell ref="B23:C23"/>
    <mergeCell ref="D23:P24"/>
    <mergeCell ref="Q23:W24"/>
    <mergeCell ref="B24:C24"/>
    <mergeCell ref="B25:C27"/>
    <mergeCell ref="D25:P27"/>
    <mergeCell ref="Q25:Q27"/>
    <mergeCell ref="R25:R27"/>
    <mergeCell ref="S25:S27"/>
    <mergeCell ref="T25:T27"/>
    <mergeCell ref="U25:U27"/>
    <mergeCell ref="V25:V27"/>
    <mergeCell ref="W25:W27"/>
    <mergeCell ref="BM4:BW4"/>
    <mergeCell ref="B5:C6"/>
    <mergeCell ref="D5:P5"/>
    <mergeCell ref="Q5:Q6"/>
    <mergeCell ref="D6:E6"/>
    <mergeCell ref="K6:L6"/>
    <mergeCell ref="D2:I2"/>
    <mergeCell ref="D4:P4"/>
    <mergeCell ref="Q4:W4"/>
    <mergeCell ref="Y4:AF4"/>
    <mergeCell ref="AG4:BL4"/>
  </mergeCells>
  <phoneticPr fontId="3"/>
  <dataValidations count="1">
    <dataValidation type="list" allowBlank="1" sqref="Y3:Z3">
      <formula1>$Y$31:$Y$37</formula1>
    </dataValidation>
  </dataValidations>
  <pageMargins left="0.70866141732283472" right="0.51181102362204722" top="0.74803149606299213" bottom="0.74803149606299213" header="0.31496062992125984" footer="0.31496062992125984"/>
  <pageSetup paperSize="9" scale="2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BT61"/>
  <sheetViews>
    <sheetView view="pageBreakPreview" zoomScale="70" zoomScaleNormal="100" zoomScaleSheetLayoutView="70" workbookViewId="0">
      <selection activeCell="Q38" sqref="Q38"/>
    </sheetView>
  </sheetViews>
  <sheetFormatPr defaultRowHeight="14.25" x14ac:dyDescent="0.2"/>
  <cols>
    <col min="1" max="1" width="7.625" style="148" customWidth="1"/>
    <col min="2" max="5" width="7.625" style="156" customWidth="1"/>
    <col min="6" max="7" width="7.625" style="148" customWidth="1"/>
    <col min="8" max="8" width="7.625" style="149" customWidth="1"/>
    <col min="9" max="38" width="6.625" style="148" customWidth="1"/>
    <col min="39" max="39" width="6.625" style="150" customWidth="1"/>
    <col min="40" max="40" width="8.625" style="148" customWidth="1"/>
    <col min="41" max="44" width="8.625" style="156" customWidth="1"/>
    <col min="45" max="45" width="7.625" style="172" customWidth="1"/>
    <col min="46" max="49" width="7.625" style="173" customWidth="1"/>
    <col min="50" max="56" width="7.625" style="154" customWidth="1"/>
    <col min="57" max="57" width="9" style="148"/>
    <col min="58" max="71" width="9" style="149"/>
    <col min="72" max="16384" width="9" style="148"/>
  </cols>
  <sheetData>
    <row r="1" spans="1:71" ht="15" customHeight="1" x14ac:dyDescent="0.2">
      <c r="A1" s="146" t="s">
        <v>384</v>
      </c>
      <c r="B1" s="147"/>
      <c r="C1" s="147"/>
      <c r="D1" s="147"/>
      <c r="E1" s="147"/>
      <c r="AN1" s="146" t="s">
        <v>385</v>
      </c>
      <c r="AO1" s="147"/>
      <c r="AP1" s="147"/>
      <c r="AQ1" s="147"/>
      <c r="AR1" s="147"/>
      <c r="AS1" s="151"/>
      <c r="AT1" s="152"/>
      <c r="AU1" s="153"/>
      <c r="AV1" s="153"/>
      <c r="AW1" s="154"/>
    </row>
    <row r="2" spans="1:71" ht="15" customHeight="1" x14ac:dyDescent="0.2">
      <c r="A2" s="155"/>
      <c r="AN2" s="155"/>
      <c r="AS2" s="157"/>
      <c r="AT2" s="153"/>
      <c r="AU2" s="153"/>
      <c r="AV2" s="153"/>
      <c r="AW2" s="154"/>
    </row>
    <row r="3" spans="1:71" ht="15" customHeight="1" x14ac:dyDescent="0.2">
      <c r="A3" s="158" t="s">
        <v>386</v>
      </c>
      <c r="B3" s="159"/>
      <c r="C3" s="160"/>
      <c r="D3" s="161"/>
      <c r="E3" s="162"/>
      <c r="F3" s="162"/>
      <c r="AG3" s="150"/>
      <c r="AH3" s="163"/>
      <c r="AI3" s="163"/>
      <c r="AJ3" s="163"/>
      <c r="AK3" s="163"/>
      <c r="AL3" s="147"/>
      <c r="AM3" s="163"/>
      <c r="AN3" s="158" t="s">
        <v>386</v>
      </c>
      <c r="AO3" s="164">
        <f>B3</f>
        <v>0</v>
      </c>
      <c r="AP3" s="158"/>
      <c r="AQ3" s="165"/>
      <c r="AR3" s="166"/>
      <c r="AS3" s="167"/>
      <c r="AT3" s="154"/>
      <c r="AU3" s="154"/>
      <c r="AV3" s="154"/>
      <c r="AW3" s="154"/>
      <c r="AY3" s="149"/>
      <c r="AZ3" s="149"/>
      <c r="BA3" s="149"/>
      <c r="BB3" s="149"/>
      <c r="BC3" s="149"/>
      <c r="BD3" s="149"/>
    </row>
    <row r="4" spans="1:71" ht="15" customHeight="1" x14ac:dyDescent="0.2">
      <c r="A4" s="158" t="s">
        <v>387</v>
      </c>
      <c r="B4" s="159"/>
      <c r="C4" s="168"/>
      <c r="D4" s="158"/>
      <c r="E4" s="158" t="s">
        <v>388</v>
      </c>
      <c r="F4" s="169"/>
      <c r="AG4" s="150"/>
      <c r="AH4" s="163"/>
      <c r="AI4" s="163"/>
      <c r="AJ4" s="163"/>
      <c r="AK4" s="163"/>
      <c r="AL4" s="147"/>
      <c r="AM4" s="163"/>
      <c r="AN4" s="158" t="s">
        <v>387</v>
      </c>
      <c r="AO4" s="164">
        <f>B4</f>
        <v>0</v>
      </c>
      <c r="AP4" s="164"/>
      <c r="AQ4" s="158"/>
      <c r="AR4" s="158" t="str">
        <f>E4</f>
        <v>担当者：</v>
      </c>
      <c r="AS4" s="158">
        <f>F4</f>
        <v>0</v>
      </c>
      <c r="AT4" s="154"/>
      <c r="AU4" s="154"/>
      <c r="AV4" s="154"/>
      <c r="AW4" s="154"/>
      <c r="AY4" s="149"/>
      <c r="AZ4" s="149"/>
      <c r="BA4" s="149"/>
      <c r="BB4" s="149"/>
      <c r="BC4" s="149"/>
      <c r="BD4" s="149"/>
    </row>
    <row r="5" spans="1:71" ht="15" customHeight="1" x14ac:dyDescent="0.2">
      <c r="A5" s="155"/>
      <c r="B5" s="170"/>
      <c r="C5" s="170"/>
      <c r="D5" s="170"/>
      <c r="E5" s="170"/>
      <c r="F5" s="155"/>
      <c r="G5" s="155"/>
      <c r="H5" s="171"/>
      <c r="AN5" s="155"/>
      <c r="AO5" s="147"/>
      <c r="AP5" s="147"/>
      <c r="AQ5" s="147"/>
      <c r="AR5" s="147"/>
    </row>
    <row r="6" spans="1:71" ht="15" customHeight="1" x14ac:dyDescent="0.2">
      <c r="A6" s="174"/>
      <c r="B6" s="175" t="s">
        <v>389</v>
      </c>
      <c r="C6" s="170"/>
      <c r="D6" s="170"/>
      <c r="E6" s="170"/>
      <c r="F6" s="162"/>
      <c r="AN6" s="158" t="s">
        <v>390</v>
      </c>
      <c r="AO6" s="168" t="s">
        <v>391</v>
      </c>
      <c r="AP6" s="147"/>
      <c r="AQ6" s="147"/>
      <c r="AR6" s="147"/>
      <c r="AW6" s="154"/>
      <c r="BF6" s="176" t="s">
        <v>392</v>
      </c>
    </row>
    <row r="7" spans="1:71" ht="15" customHeight="1" thickBot="1" x14ac:dyDescent="0.25">
      <c r="B7" s="147"/>
      <c r="C7" s="147"/>
      <c r="D7" s="147"/>
      <c r="E7" s="147"/>
      <c r="AO7" s="147"/>
      <c r="AP7" s="147"/>
      <c r="AQ7" s="147"/>
      <c r="AR7" s="147"/>
      <c r="AS7" s="151"/>
      <c r="BF7" s="177"/>
    </row>
    <row r="8" spans="1:71" s="155" customFormat="1" ht="15" customHeight="1" x14ac:dyDescent="0.2">
      <c r="A8" s="178"/>
      <c r="B8" s="391" t="s">
        <v>393</v>
      </c>
      <c r="C8" s="392"/>
      <c r="D8" s="392"/>
      <c r="E8" s="392"/>
      <c r="F8" s="405" t="s">
        <v>394</v>
      </c>
      <c r="G8" s="406"/>
      <c r="H8" s="407"/>
      <c r="I8" s="408" t="s">
        <v>395</v>
      </c>
      <c r="J8" s="406"/>
      <c r="K8" s="406"/>
      <c r="L8" s="406"/>
      <c r="M8" s="406"/>
      <c r="N8" s="406"/>
      <c r="O8" s="406"/>
      <c r="P8" s="406"/>
      <c r="Q8" s="406"/>
      <c r="R8" s="406"/>
      <c r="S8" s="406"/>
      <c r="T8" s="406"/>
      <c r="U8" s="406"/>
      <c r="V8" s="406"/>
      <c r="W8" s="406"/>
      <c r="X8" s="407"/>
      <c r="Y8" s="408" t="s">
        <v>396</v>
      </c>
      <c r="Z8" s="406"/>
      <c r="AA8" s="406"/>
      <c r="AB8" s="406"/>
      <c r="AC8" s="406"/>
      <c r="AD8" s="406"/>
      <c r="AE8" s="406"/>
      <c r="AF8" s="407"/>
      <c r="AG8" s="408" t="s">
        <v>397</v>
      </c>
      <c r="AH8" s="406"/>
      <c r="AI8" s="406"/>
      <c r="AJ8" s="407"/>
      <c r="AK8" s="408" t="s">
        <v>398</v>
      </c>
      <c r="AL8" s="409"/>
      <c r="AM8" s="179"/>
      <c r="AN8" s="178"/>
      <c r="AO8" s="391" t="s">
        <v>393</v>
      </c>
      <c r="AP8" s="392"/>
      <c r="AQ8" s="392"/>
      <c r="AR8" s="392"/>
      <c r="AS8" s="393" t="s">
        <v>399</v>
      </c>
      <c r="AT8" s="394"/>
      <c r="AU8" s="394"/>
      <c r="AV8" s="395"/>
      <c r="AW8" s="396" t="s">
        <v>400</v>
      </c>
      <c r="AX8" s="397"/>
      <c r="AY8" s="397"/>
      <c r="AZ8" s="397"/>
      <c r="BA8" s="397"/>
      <c r="BB8" s="397"/>
      <c r="BC8" s="397"/>
      <c r="BD8" s="398"/>
      <c r="BF8" s="399" t="s">
        <v>401</v>
      </c>
      <c r="BG8" s="400"/>
      <c r="BH8" s="400"/>
      <c r="BI8" s="400"/>
      <c r="BJ8" s="400"/>
      <c r="BK8" s="400"/>
      <c r="BL8" s="400"/>
      <c r="BM8" s="400"/>
      <c r="BN8" s="180"/>
      <c r="BO8" s="180"/>
      <c r="BP8" s="180"/>
      <c r="BQ8" s="180"/>
      <c r="BR8" s="180"/>
      <c r="BS8" s="181"/>
    </row>
    <row r="9" spans="1:71" s="155" customFormat="1" ht="15" customHeight="1" x14ac:dyDescent="0.25">
      <c r="A9" s="182" t="s">
        <v>402</v>
      </c>
      <c r="B9" s="401" t="s">
        <v>403</v>
      </c>
      <c r="C9" s="402"/>
      <c r="D9" s="401" t="s">
        <v>404</v>
      </c>
      <c r="E9" s="402"/>
      <c r="F9" s="183" t="s">
        <v>405</v>
      </c>
      <c r="G9" s="184" t="s">
        <v>406</v>
      </c>
      <c r="H9" s="185" t="s">
        <v>407</v>
      </c>
      <c r="I9" s="403" t="s">
        <v>408</v>
      </c>
      <c r="J9" s="404"/>
      <c r="K9" s="403" t="s">
        <v>409</v>
      </c>
      <c r="L9" s="404"/>
      <c r="M9" s="403" t="s">
        <v>410</v>
      </c>
      <c r="N9" s="404"/>
      <c r="O9" s="403" t="s">
        <v>411</v>
      </c>
      <c r="P9" s="404"/>
      <c r="Q9" s="403" t="s">
        <v>412</v>
      </c>
      <c r="R9" s="404"/>
      <c r="S9" s="403" t="s">
        <v>413</v>
      </c>
      <c r="T9" s="404"/>
      <c r="U9" s="403" t="s">
        <v>414</v>
      </c>
      <c r="V9" s="404"/>
      <c r="W9" s="403" t="s">
        <v>415</v>
      </c>
      <c r="X9" s="404"/>
      <c r="Y9" s="403" t="s">
        <v>408</v>
      </c>
      <c r="Z9" s="404"/>
      <c r="AA9" s="403" t="s">
        <v>409</v>
      </c>
      <c r="AB9" s="404"/>
      <c r="AC9" s="403" t="s">
        <v>410</v>
      </c>
      <c r="AD9" s="404"/>
      <c r="AE9" s="403" t="s">
        <v>411</v>
      </c>
      <c r="AF9" s="404"/>
      <c r="AG9" s="403" t="s">
        <v>408</v>
      </c>
      <c r="AH9" s="404"/>
      <c r="AI9" s="403" t="s">
        <v>410</v>
      </c>
      <c r="AJ9" s="404"/>
      <c r="AK9" s="403" t="s">
        <v>411</v>
      </c>
      <c r="AL9" s="410"/>
      <c r="AM9" s="179"/>
      <c r="AN9" s="182" t="s">
        <v>416</v>
      </c>
      <c r="AO9" s="401" t="s">
        <v>403</v>
      </c>
      <c r="AP9" s="402"/>
      <c r="AQ9" s="401" t="s">
        <v>404</v>
      </c>
      <c r="AR9" s="402"/>
      <c r="AS9" s="413" t="s">
        <v>417</v>
      </c>
      <c r="AT9" s="411" t="s">
        <v>418</v>
      </c>
      <c r="AU9" s="411" t="s">
        <v>419</v>
      </c>
      <c r="AV9" s="411" t="s">
        <v>420</v>
      </c>
      <c r="AW9" s="411" t="s">
        <v>408</v>
      </c>
      <c r="AX9" s="411" t="s">
        <v>409</v>
      </c>
      <c r="AY9" s="411" t="s">
        <v>410</v>
      </c>
      <c r="AZ9" s="411" t="s">
        <v>411</v>
      </c>
      <c r="BA9" s="411" t="s">
        <v>412</v>
      </c>
      <c r="BB9" s="411" t="s">
        <v>413</v>
      </c>
      <c r="BC9" s="411" t="s">
        <v>421</v>
      </c>
      <c r="BD9" s="419" t="s">
        <v>422</v>
      </c>
      <c r="BF9" s="421" t="s">
        <v>423</v>
      </c>
      <c r="BG9" s="415" t="s">
        <v>424</v>
      </c>
      <c r="BH9" s="415" t="s">
        <v>425</v>
      </c>
      <c r="BI9" s="415" t="s">
        <v>426</v>
      </c>
      <c r="BJ9" s="415" t="s">
        <v>427</v>
      </c>
      <c r="BK9" s="415" t="s">
        <v>428</v>
      </c>
      <c r="BL9" s="415" t="s">
        <v>429</v>
      </c>
      <c r="BM9" s="417" t="s">
        <v>430</v>
      </c>
      <c r="BN9" s="186" t="s">
        <v>431</v>
      </c>
      <c r="BO9" s="186" t="s">
        <v>432</v>
      </c>
      <c r="BP9" s="186" t="s">
        <v>433</v>
      </c>
      <c r="BQ9" s="186" t="s">
        <v>434</v>
      </c>
      <c r="BR9" s="186" t="s">
        <v>435</v>
      </c>
      <c r="BS9" s="187" t="s">
        <v>436</v>
      </c>
    </row>
    <row r="10" spans="1:71" s="197" customFormat="1" ht="15" customHeight="1" thickBot="1" x14ac:dyDescent="0.25">
      <c r="A10" s="188"/>
      <c r="B10" s="189" t="s">
        <v>437</v>
      </c>
      <c r="C10" s="190" t="s">
        <v>438</v>
      </c>
      <c r="D10" s="189" t="s">
        <v>437</v>
      </c>
      <c r="E10" s="190" t="s">
        <v>438</v>
      </c>
      <c r="F10" s="191" t="s">
        <v>439</v>
      </c>
      <c r="G10" s="191" t="s">
        <v>440</v>
      </c>
      <c r="H10" s="191" t="s">
        <v>440</v>
      </c>
      <c r="I10" s="192" t="s">
        <v>441</v>
      </c>
      <c r="J10" s="192" t="s">
        <v>442</v>
      </c>
      <c r="K10" s="192" t="s">
        <v>441</v>
      </c>
      <c r="L10" s="192" t="s">
        <v>442</v>
      </c>
      <c r="M10" s="192" t="s">
        <v>441</v>
      </c>
      <c r="N10" s="192" t="s">
        <v>442</v>
      </c>
      <c r="O10" s="192" t="s">
        <v>441</v>
      </c>
      <c r="P10" s="192" t="s">
        <v>442</v>
      </c>
      <c r="Q10" s="192" t="s">
        <v>441</v>
      </c>
      <c r="R10" s="192" t="s">
        <v>442</v>
      </c>
      <c r="S10" s="192" t="s">
        <v>441</v>
      </c>
      <c r="T10" s="192" t="s">
        <v>442</v>
      </c>
      <c r="U10" s="192" t="s">
        <v>441</v>
      </c>
      <c r="V10" s="192" t="s">
        <v>442</v>
      </c>
      <c r="W10" s="192" t="s">
        <v>441</v>
      </c>
      <c r="X10" s="192" t="s">
        <v>442</v>
      </c>
      <c r="Y10" s="192" t="s">
        <v>441</v>
      </c>
      <c r="Z10" s="192" t="s">
        <v>442</v>
      </c>
      <c r="AA10" s="192" t="s">
        <v>441</v>
      </c>
      <c r="AB10" s="192" t="s">
        <v>442</v>
      </c>
      <c r="AC10" s="192" t="s">
        <v>441</v>
      </c>
      <c r="AD10" s="192" t="s">
        <v>442</v>
      </c>
      <c r="AE10" s="192" t="s">
        <v>441</v>
      </c>
      <c r="AF10" s="192" t="s">
        <v>442</v>
      </c>
      <c r="AG10" s="192" t="s">
        <v>441</v>
      </c>
      <c r="AH10" s="192" t="s">
        <v>442</v>
      </c>
      <c r="AI10" s="192" t="s">
        <v>441</v>
      </c>
      <c r="AJ10" s="192" t="s">
        <v>442</v>
      </c>
      <c r="AK10" s="192" t="s">
        <v>441</v>
      </c>
      <c r="AL10" s="193" t="s">
        <v>442</v>
      </c>
      <c r="AM10" s="194"/>
      <c r="AN10" s="188"/>
      <c r="AO10" s="195" t="s">
        <v>443</v>
      </c>
      <c r="AP10" s="196" t="s">
        <v>444</v>
      </c>
      <c r="AQ10" s="195" t="s">
        <v>443</v>
      </c>
      <c r="AR10" s="196" t="s">
        <v>444</v>
      </c>
      <c r="AS10" s="414"/>
      <c r="AT10" s="412"/>
      <c r="AU10" s="412"/>
      <c r="AV10" s="412"/>
      <c r="AW10" s="412"/>
      <c r="AX10" s="412"/>
      <c r="AY10" s="412"/>
      <c r="AZ10" s="412"/>
      <c r="BA10" s="412"/>
      <c r="BB10" s="412"/>
      <c r="BC10" s="412"/>
      <c r="BD10" s="420"/>
      <c r="BF10" s="422"/>
      <c r="BG10" s="416"/>
      <c r="BH10" s="416"/>
      <c r="BI10" s="416"/>
      <c r="BJ10" s="416"/>
      <c r="BK10" s="416"/>
      <c r="BL10" s="416"/>
      <c r="BM10" s="418"/>
      <c r="BN10" s="198"/>
      <c r="BO10" s="198"/>
      <c r="BP10" s="198"/>
      <c r="BQ10" s="198"/>
      <c r="BR10" s="198"/>
      <c r="BS10" s="199"/>
    </row>
    <row r="11" spans="1:71" s="155" customFormat="1" ht="15" customHeight="1" x14ac:dyDescent="0.2">
      <c r="A11" s="200"/>
      <c r="B11" s="201"/>
      <c r="C11" s="202"/>
      <c r="D11" s="201"/>
      <c r="E11" s="202"/>
      <c r="F11" s="203"/>
      <c r="G11" s="204"/>
      <c r="H11" s="205">
        <f t="shared" ref="H11:H17" si="0">G11*(20+273)/(F11+273)</f>
        <v>0</v>
      </c>
      <c r="I11" s="206"/>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7"/>
      <c r="AM11" s="208"/>
      <c r="AN11" s="209">
        <f t="shared" ref="AN11:AR38" si="1">A11</f>
        <v>0</v>
      </c>
      <c r="AO11" s="210">
        <f t="shared" si="1"/>
        <v>0</v>
      </c>
      <c r="AP11" s="211">
        <f t="shared" si="1"/>
        <v>0</v>
      </c>
      <c r="AQ11" s="210">
        <f t="shared" si="1"/>
        <v>0</v>
      </c>
      <c r="AR11" s="211">
        <f t="shared" si="1"/>
        <v>0</v>
      </c>
      <c r="AS11" s="212" t="e">
        <f t="shared" ref="AS11:AS38" si="2">1000/96.06*(Y11-Z11+AG11-AH11)*20/H11</f>
        <v>#DIV/0!</v>
      </c>
      <c r="AT11" s="213" t="s">
        <v>445</v>
      </c>
      <c r="AU11" s="213" t="s">
        <v>445</v>
      </c>
      <c r="AV11" s="214" t="e">
        <f t="shared" ref="AV11:AV38" si="3">1000/18.04*(AE11-AF11+AK11-AL11)*20/H11</f>
        <v>#DIV/0!</v>
      </c>
      <c r="AW11" s="215" t="e">
        <f t="shared" ref="AW11:AW17" si="4">1000/96.06*(I11-J11)*20/H11</f>
        <v>#DIV/0!</v>
      </c>
      <c r="AX11" s="215" t="e">
        <f t="shared" ref="AX11:AX17" si="5">1000/62.01*(K11-L11)*20/H11</f>
        <v>#DIV/0!</v>
      </c>
      <c r="AY11" s="215" t="e">
        <f t="shared" ref="AY11:AY17" si="6">1000/35.45*(M11-N11)*20/H11</f>
        <v>#DIV/0!</v>
      </c>
      <c r="AZ11" s="216" t="e">
        <f t="shared" ref="AZ11:AZ17" si="7">1000/18.04*(O11-P11)*20/H11</f>
        <v>#DIV/0!</v>
      </c>
      <c r="BA11" s="216" t="e">
        <f t="shared" ref="BA11:BA17" si="8">1000/22.99*(Q11-R11)*20/H11</f>
        <v>#DIV/0!</v>
      </c>
      <c r="BB11" s="216" t="e">
        <f t="shared" ref="BB11:BB17" si="9">1000/39.1*(S11-T11)*20/H11</f>
        <v>#DIV/0!</v>
      </c>
      <c r="BC11" s="216" t="e">
        <f t="shared" ref="BC11:BC17" si="10">1000/24.31*(U11-V11)*20/H11</f>
        <v>#DIV/0!</v>
      </c>
      <c r="BD11" s="217" t="e">
        <f t="shared" ref="BD11:BD17" si="11">1000/40*(W11-X11)*20/H11</f>
        <v>#DIV/0!</v>
      </c>
      <c r="BF11" s="218">
        <f t="shared" ref="BF11:BF38" si="12">(I11-J11)/48.03*1000</f>
        <v>0</v>
      </c>
      <c r="BG11" s="219">
        <f t="shared" ref="BG11:BG38" si="13">(K11-L11)/62.01*1000</f>
        <v>0</v>
      </c>
      <c r="BH11" s="219">
        <f t="shared" ref="BH11:BH38" si="14">(M11-N11)/35.45*1000</f>
        <v>0</v>
      </c>
      <c r="BI11" s="219">
        <f t="shared" ref="BI11:BI38" si="15">(O11-P11)/18.04*1000</f>
        <v>0</v>
      </c>
      <c r="BJ11" s="219">
        <f t="shared" ref="BJ11:BJ38" si="16">(Q11-R11)/22.99*1000</f>
        <v>0</v>
      </c>
      <c r="BK11" s="219">
        <f t="shared" ref="BK11:BK38" si="17">(S11-T11)/39.1*1000</f>
        <v>0</v>
      </c>
      <c r="BL11" s="219">
        <f t="shared" ref="BL11:BL38" si="18">(U11-V11)/12.16*1000</f>
        <v>0</v>
      </c>
      <c r="BM11" s="219">
        <f t="shared" ref="BM11:BM38" si="19">(W11-X11)/20.04*1000</f>
        <v>0</v>
      </c>
      <c r="BN11" s="219">
        <f t="shared" ref="BN11:BN38" si="20">SUM(BF11:BH11)</f>
        <v>0</v>
      </c>
      <c r="BO11" s="219">
        <f t="shared" ref="BO11:BO38" si="21">SUM(BI11:BM11)</f>
        <v>0</v>
      </c>
      <c r="BP11" s="219">
        <f t="shared" ref="BP11:BP38" si="22">BN11+BO11</f>
        <v>0</v>
      </c>
      <c r="BQ11" s="219" t="e">
        <f t="shared" ref="BQ11:BQ38" si="23">(BO11-BN11)/BP11*100</f>
        <v>#DIV/0!</v>
      </c>
      <c r="BR11" s="219">
        <f t="shared" ref="BR11:BR38" si="24">IF(BP11&lt;50,30,IF(BP11&lt;=100,15,8))</f>
        <v>30</v>
      </c>
      <c r="BS11" s="220" t="e">
        <f t="shared" ref="BS11:BS38" si="25">IF(ABS(BQ11)&lt;BR11,"○","×")</f>
        <v>#DIV/0!</v>
      </c>
    </row>
    <row r="12" spans="1:71" s="155" customFormat="1" ht="15" customHeight="1" x14ac:dyDescent="0.2">
      <c r="A12" s="200"/>
      <c r="B12" s="201"/>
      <c r="C12" s="202"/>
      <c r="D12" s="201"/>
      <c r="E12" s="202"/>
      <c r="F12" s="203"/>
      <c r="G12" s="204"/>
      <c r="H12" s="205">
        <f t="shared" si="0"/>
        <v>0</v>
      </c>
      <c r="I12" s="206"/>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7"/>
      <c r="AM12" s="221"/>
      <c r="AN12" s="209">
        <f t="shared" si="1"/>
        <v>0</v>
      </c>
      <c r="AO12" s="210">
        <f t="shared" si="1"/>
        <v>0</v>
      </c>
      <c r="AP12" s="211">
        <f t="shared" si="1"/>
        <v>0</v>
      </c>
      <c r="AQ12" s="210">
        <f t="shared" si="1"/>
        <v>0</v>
      </c>
      <c r="AR12" s="211">
        <f t="shared" si="1"/>
        <v>0</v>
      </c>
      <c r="AS12" s="212" t="e">
        <f t="shared" si="2"/>
        <v>#DIV/0!</v>
      </c>
      <c r="AT12" s="215" t="e">
        <f>1000/62.01*(AA12-AB12)*20/H12</f>
        <v>#DIV/0!</v>
      </c>
      <c r="AU12" s="213" t="s">
        <v>445</v>
      </c>
      <c r="AV12" s="214" t="e">
        <f t="shared" si="3"/>
        <v>#DIV/0!</v>
      </c>
      <c r="AW12" s="215" t="e">
        <f t="shared" si="4"/>
        <v>#DIV/0!</v>
      </c>
      <c r="AX12" s="215" t="e">
        <f t="shared" si="5"/>
        <v>#DIV/0!</v>
      </c>
      <c r="AY12" s="215" t="e">
        <f t="shared" si="6"/>
        <v>#DIV/0!</v>
      </c>
      <c r="AZ12" s="216" t="e">
        <f t="shared" si="7"/>
        <v>#DIV/0!</v>
      </c>
      <c r="BA12" s="216" t="e">
        <f t="shared" si="8"/>
        <v>#DIV/0!</v>
      </c>
      <c r="BB12" s="216" t="e">
        <f t="shared" si="9"/>
        <v>#DIV/0!</v>
      </c>
      <c r="BC12" s="216" t="e">
        <f t="shared" si="10"/>
        <v>#DIV/0!</v>
      </c>
      <c r="BD12" s="217" t="e">
        <f t="shared" si="11"/>
        <v>#DIV/0!</v>
      </c>
      <c r="BF12" s="222">
        <f t="shared" si="12"/>
        <v>0</v>
      </c>
      <c r="BG12" s="223">
        <f t="shared" si="13"/>
        <v>0</v>
      </c>
      <c r="BH12" s="223">
        <f t="shared" si="14"/>
        <v>0</v>
      </c>
      <c r="BI12" s="223">
        <f t="shared" si="15"/>
        <v>0</v>
      </c>
      <c r="BJ12" s="223">
        <f t="shared" si="16"/>
        <v>0</v>
      </c>
      <c r="BK12" s="223">
        <f t="shared" si="17"/>
        <v>0</v>
      </c>
      <c r="BL12" s="223">
        <f t="shared" si="18"/>
        <v>0</v>
      </c>
      <c r="BM12" s="223">
        <f t="shared" si="19"/>
        <v>0</v>
      </c>
      <c r="BN12" s="223">
        <f t="shared" si="20"/>
        <v>0</v>
      </c>
      <c r="BO12" s="223">
        <f t="shared" si="21"/>
        <v>0</v>
      </c>
      <c r="BP12" s="223">
        <f t="shared" si="22"/>
        <v>0</v>
      </c>
      <c r="BQ12" s="223" t="e">
        <f t="shared" si="23"/>
        <v>#DIV/0!</v>
      </c>
      <c r="BR12" s="223">
        <f t="shared" si="24"/>
        <v>30</v>
      </c>
      <c r="BS12" s="224" t="e">
        <f t="shared" si="25"/>
        <v>#DIV/0!</v>
      </c>
    </row>
    <row r="13" spans="1:71" s="155" customFormat="1" ht="15" customHeight="1" x14ac:dyDescent="0.2">
      <c r="A13" s="200"/>
      <c r="B13" s="201"/>
      <c r="C13" s="202"/>
      <c r="D13" s="201"/>
      <c r="E13" s="202"/>
      <c r="F13" s="203"/>
      <c r="G13" s="204"/>
      <c r="H13" s="205">
        <f t="shared" si="0"/>
        <v>0</v>
      </c>
      <c r="I13" s="206"/>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7"/>
      <c r="AM13" s="161"/>
      <c r="AN13" s="209">
        <f t="shared" si="1"/>
        <v>0</v>
      </c>
      <c r="AO13" s="210">
        <f t="shared" si="1"/>
        <v>0</v>
      </c>
      <c r="AP13" s="211">
        <f t="shared" si="1"/>
        <v>0</v>
      </c>
      <c r="AQ13" s="210">
        <f t="shared" si="1"/>
        <v>0</v>
      </c>
      <c r="AR13" s="211">
        <f t="shared" si="1"/>
        <v>0</v>
      </c>
      <c r="AS13" s="212" t="e">
        <f t="shared" si="2"/>
        <v>#DIV/0!</v>
      </c>
      <c r="AT13" s="215" t="e">
        <f>1000/62.01*(AA13-AB13)*20/H13</f>
        <v>#DIV/0!</v>
      </c>
      <c r="AU13" s="213" t="s">
        <v>445</v>
      </c>
      <c r="AV13" s="214" t="e">
        <f t="shared" si="3"/>
        <v>#DIV/0!</v>
      </c>
      <c r="AW13" s="215" t="e">
        <f t="shared" si="4"/>
        <v>#DIV/0!</v>
      </c>
      <c r="AX13" s="215" t="e">
        <f t="shared" si="5"/>
        <v>#DIV/0!</v>
      </c>
      <c r="AY13" s="215" t="e">
        <f t="shared" si="6"/>
        <v>#DIV/0!</v>
      </c>
      <c r="AZ13" s="216" t="e">
        <f t="shared" si="7"/>
        <v>#DIV/0!</v>
      </c>
      <c r="BA13" s="216" t="e">
        <f t="shared" si="8"/>
        <v>#DIV/0!</v>
      </c>
      <c r="BB13" s="216" t="e">
        <f t="shared" si="9"/>
        <v>#DIV/0!</v>
      </c>
      <c r="BC13" s="216" t="e">
        <f t="shared" si="10"/>
        <v>#DIV/0!</v>
      </c>
      <c r="BD13" s="217" t="e">
        <f t="shared" si="11"/>
        <v>#DIV/0!</v>
      </c>
      <c r="BF13" s="222">
        <f t="shared" si="12"/>
        <v>0</v>
      </c>
      <c r="BG13" s="223">
        <f t="shared" si="13"/>
        <v>0</v>
      </c>
      <c r="BH13" s="223">
        <f t="shared" si="14"/>
        <v>0</v>
      </c>
      <c r="BI13" s="223">
        <f t="shared" si="15"/>
        <v>0</v>
      </c>
      <c r="BJ13" s="223">
        <f t="shared" si="16"/>
        <v>0</v>
      </c>
      <c r="BK13" s="223">
        <f t="shared" si="17"/>
        <v>0</v>
      </c>
      <c r="BL13" s="223">
        <f t="shared" si="18"/>
        <v>0</v>
      </c>
      <c r="BM13" s="223">
        <f t="shared" si="19"/>
        <v>0</v>
      </c>
      <c r="BN13" s="223">
        <f t="shared" si="20"/>
        <v>0</v>
      </c>
      <c r="BO13" s="223">
        <f t="shared" si="21"/>
        <v>0</v>
      </c>
      <c r="BP13" s="223">
        <f t="shared" si="22"/>
        <v>0</v>
      </c>
      <c r="BQ13" s="223" t="e">
        <f t="shared" si="23"/>
        <v>#DIV/0!</v>
      </c>
      <c r="BR13" s="223">
        <f t="shared" si="24"/>
        <v>30</v>
      </c>
      <c r="BS13" s="224" t="e">
        <f t="shared" si="25"/>
        <v>#DIV/0!</v>
      </c>
    </row>
    <row r="14" spans="1:71" s="155" customFormat="1" ht="15" customHeight="1" x14ac:dyDescent="0.2">
      <c r="A14" s="200"/>
      <c r="B14" s="201"/>
      <c r="C14" s="202"/>
      <c r="D14" s="201"/>
      <c r="E14" s="202"/>
      <c r="F14" s="203"/>
      <c r="G14" s="204"/>
      <c r="H14" s="205">
        <f t="shared" si="0"/>
        <v>0</v>
      </c>
      <c r="I14" s="206"/>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7"/>
      <c r="AM14" s="161"/>
      <c r="AN14" s="209">
        <f t="shared" si="1"/>
        <v>0</v>
      </c>
      <c r="AO14" s="210">
        <f t="shared" si="1"/>
        <v>0</v>
      </c>
      <c r="AP14" s="211">
        <f t="shared" si="1"/>
        <v>0</v>
      </c>
      <c r="AQ14" s="210">
        <f t="shared" si="1"/>
        <v>0</v>
      </c>
      <c r="AR14" s="211">
        <f t="shared" si="1"/>
        <v>0</v>
      </c>
      <c r="AS14" s="212" t="e">
        <f t="shared" si="2"/>
        <v>#DIV/0!</v>
      </c>
      <c r="AT14" s="213" t="s">
        <v>445</v>
      </c>
      <c r="AU14" s="205" t="e">
        <f>1000/35.45*(AI14-AJ14)*20/H14</f>
        <v>#DIV/0!</v>
      </c>
      <c r="AV14" s="214" t="e">
        <f t="shared" si="3"/>
        <v>#DIV/0!</v>
      </c>
      <c r="AW14" s="215" t="e">
        <f t="shared" si="4"/>
        <v>#DIV/0!</v>
      </c>
      <c r="AX14" s="215" t="e">
        <f t="shared" si="5"/>
        <v>#DIV/0!</v>
      </c>
      <c r="AY14" s="215" t="e">
        <f t="shared" si="6"/>
        <v>#DIV/0!</v>
      </c>
      <c r="AZ14" s="216" t="e">
        <f t="shared" si="7"/>
        <v>#DIV/0!</v>
      </c>
      <c r="BA14" s="216" t="e">
        <f t="shared" si="8"/>
        <v>#DIV/0!</v>
      </c>
      <c r="BB14" s="216" t="e">
        <f t="shared" si="9"/>
        <v>#DIV/0!</v>
      </c>
      <c r="BC14" s="216" t="e">
        <f t="shared" si="10"/>
        <v>#DIV/0!</v>
      </c>
      <c r="BD14" s="217" t="e">
        <f t="shared" si="11"/>
        <v>#DIV/0!</v>
      </c>
      <c r="BF14" s="222">
        <f t="shared" si="12"/>
        <v>0</v>
      </c>
      <c r="BG14" s="223">
        <f t="shared" si="13"/>
        <v>0</v>
      </c>
      <c r="BH14" s="223">
        <f t="shared" si="14"/>
        <v>0</v>
      </c>
      <c r="BI14" s="223">
        <f t="shared" si="15"/>
        <v>0</v>
      </c>
      <c r="BJ14" s="223">
        <f t="shared" si="16"/>
        <v>0</v>
      </c>
      <c r="BK14" s="223">
        <f t="shared" si="17"/>
        <v>0</v>
      </c>
      <c r="BL14" s="223">
        <f t="shared" si="18"/>
        <v>0</v>
      </c>
      <c r="BM14" s="223">
        <f t="shared" si="19"/>
        <v>0</v>
      </c>
      <c r="BN14" s="223">
        <f t="shared" si="20"/>
        <v>0</v>
      </c>
      <c r="BO14" s="223">
        <f t="shared" si="21"/>
        <v>0</v>
      </c>
      <c r="BP14" s="223">
        <f t="shared" si="22"/>
        <v>0</v>
      </c>
      <c r="BQ14" s="223" t="e">
        <f t="shared" si="23"/>
        <v>#DIV/0!</v>
      </c>
      <c r="BR14" s="223">
        <f t="shared" si="24"/>
        <v>30</v>
      </c>
      <c r="BS14" s="224" t="e">
        <f t="shared" si="25"/>
        <v>#DIV/0!</v>
      </c>
    </row>
    <row r="15" spans="1:71" s="155" customFormat="1" ht="15" customHeight="1" x14ac:dyDescent="0.2">
      <c r="A15" s="200"/>
      <c r="B15" s="201"/>
      <c r="C15" s="202"/>
      <c r="D15" s="201"/>
      <c r="E15" s="202"/>
      <c r="F15" s="203"/>
      <c r="G15" s="204"/>
      <c r="H15" s="205">
        <f t="shared" si="0"/>
        <v>0</v>
      </c>
      <c r="I15" s="206"/>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7"/>
      <c r="AM15" s="161"/>
      <c r="AN15" s="209">
        <f t="shared" si="1"/>
        <v>0</v>
      </c>
      <c r="AO15" s="210">
        <f t="shared" si="1"/>
        <v>0</v>
      </c>
      <c r="AP15" s="211">
        <f t="shared" si="1"/>
        <v>0</v>
      </c>
      <c r="AQ15" s="210">
        <f t="shared" si="1"/>
        <v>0</v>
      </c>
      <c r="AR15" s="211">
        <f t="shared" si="1"/>
        <v>0</v>
      </c>
      <c r="AS15" s="212" t="e">
        <f t="shared" si="2"/>
        <v>#DIV/0!</v>
      </c>
      <c r="AT15" s="213" t="s">
        <v>445</v>
      </c>
      <c r="AU15" s="213" t="s">
        <v>445</v>
      </c>
      <c r="AV15" s="214" t="e">
        <f t="shared" si="3"/>
        <v>#DIV/0!</v>
      </c>
      <c r="AW15" s="215" t="e">
        <f t="shared" si="4"/>
        <v>#DIV/0!</v>
      </c>
      <c r="AX15" s="215" t="e">
        <f t="shared" si="5"/>
        <v>#DIV/0!</v>
      </c>
      <c r="AY15" s="215" t="e">
        <f t="shared" si="6"/>
        <v>#DIV/0!</v>
      </c>
      <c r="AZ15" s="216" t="e">
        <f t="shared" si="7"/>
        <v>#DIV/0!</v>
      </c>
      <c r="BA15" s="216" t="e">
        <f t="shared" si="8"/>
        <v>#DIV/0!</v>
      </c>
      <c r="BB15" s="216" t="e">
        <f t="shared" si="9"/>
        <v>#DIV/0!</v>
      </c>
      <c r="BC15" s="216" t="e">
        <f t="shared" si="10"/>
        <v>#DIV/0!</v>
      </c>
      <c r="BD15" s="217" t="e">
        <f t="shared" si="11"/>
        <v>#DIV/0!</v>
      </c>
      <c r="BF15" s="222">
        <f t="shared" si="12"/>
        <v>0</v>
      </c>
      <c r="BG15" s="223">
        <f t="shared" si="13"/>
        <v>0</v>
      </c>
      <c r="BH15" s="223">
        <f t="shared" si="14"/>
        <v>0</v>
      </c>
      <c r="BI15" s="223">
        <f t="shared" si="15"/>
        <v>0</v>
      </c>
      <c r="BJ15" s="223">
        <f t="shared" si="16"/>
        <v>0</v>
      </c>
      <c r="BK15" s="223">
        <f t="shared" si="17"/>
        <v>0</v>
      </c>
      <c r="BL15" s="223">
        <f t="shared" si="18"/>
        <v>0</v>
      </c>
      <c r="BM15" s="223">
        <f t="shared" si="19"/>
        <v>0</v>
      </c>
      <c r="BN15" s="223">
        <f t="shared" si="20"/>
        <v>0</v>
      </c>
      <c r="BO15" s="223">
        <f t="shared" si="21"/>
        <v>0</v>
      </c>
      <c r="BP15" s="223">
        <f t="shared" si="22"/>
        <v>0</v>
      </c>
      <c r="BQ15" s="223" t="e">
        <f t="shared" si="23"/>
        <v>#DIV/0!</v>
      </c>
      <c r="BR15" s="223">
        <f t="shared" si="24"/>
        <v>30</v>
      </c>
      <c r="BS15" s="224" t="e">
        <f t="shared" si="25"/>
        <v>#DIV/0!</v>
      </c>
    </row>
    <row r="16" spans="1:71" s="155" customFormat="1" ht="15" customHeight="1" x14ac:dyDescent="0.2">
      <c r="A16" s="200"/>
      <c r="B16" s="201"/>
      <c r="C16" s="202"/>
      <c r="D16" s="201"/>
      <c r="E16" s="202"/>
      <c r="F16" s="203"/>
      <c r="G16" s="204"/>
      <c r="H16" s="205">
        <f t="shared" si="0"/>
        <v>0</v>
      </c>
      <c r="I16" s="206"/>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7"/>
      <c r="AM16" s="161"/>
      <c r="AN16" s="209">
        <f t="shared" si="1"/>
        <v>0</v>
      </c>
      <c r="AO16" s="210">
        <f t="shared" si="1"/>
        <v>0</v>
      </c>
      <c r="AP16" s="211">
        <f t="shared" si="1"/>
        <v>0</v>
      </c>
      <c r="AQ16" s="210">
        <f t="shared" si="1"/>
        <v>0</v>
      </c>
      <c r="AR16" s="211">
        <f t="shared" si="1"/>
        <v>0</v>
      </c>
      <c r="AS16" s="212" t="e">
        <f t="shared" si="2"/>
        <v>#DIV/0!</v>
      </c>
      <c r="AT16" s="215" t="e">
        <f>1000/62.01*(AA16-AB16)*20/H16</f>
        <v>#DIV/0!</v>
      </c>
      <c r="AU16" s="213" t="s">
        <v>445</v>
      </c>
      <c r="AV16" s="214" t="e">
        <f t="shared" si="3"/>
        <v>#DIV/0!</v>
      </c>
      <c r="AW16" s="215" t="e">
        <f t="shared" si="4"/>
        <v>#DIV/0!</v>
      </c>
      <c r="AX16" s="215" t="e">
        <f t="shared" si="5"/>
        <v>#DIV/0!</v>
      </c>
      <c r="AY16" s="215" t="e">
        <f t="shared" si="6"/>
        <v>#DIV/0!</v>
      </c>
      <c r="AZ16" s="216" t="e">
        <f t="shared" si="7"/>
        <v>#DIV/0!</v>
      </c>
      <c r="BA16" s="216" t="e">
        <f t="shared" si="8"/>
        <v>#DIV/0!</v>
      </c>
      <c r="BB16" s="216" t="e">
        <f t="shared" si="9"/>
        <v>#DIV/0!</v>
      </c>
      <c r="BC16" s="216" t="e">
        <f t="shared" si="10"/>
        <v>#DIV/0!</v>
      </c>
      <c r="BD16" s="217" t="e">
        <f t="shared" si="11"/>
        <v>#DIV/0!</v>
      </c>
      <c r="BF16" s="222">
        <f t="shared" si="12"/>
        <v>0</v>
      </c>
      <c r="BG16" s="223">
        <f t="shared" si="13"/>
        <v>0</v>
      </c>
      <c r="BH16" s="223">
        <f t="shared" si="14"/>
        <v>0</v>
      </c>
      <c r="BI16" s="223">
        <f t="shared" si="15"/>
        <v>0</v>
      </c>
      <c r="BJ16" s="223">
        <f t="shared" si="16"/>
        <v>0</v>
      </c>
      <c r="BK16" s="223">
        <f t="shared" si="17"/>
        <v>0</v>
      </c>
      <c r="BL16" s="223">
        <f t="shared" si="18"/>
        <v>0</v>
      </c>
      <c r="BM16" s="223">
        <f t="shared" si="19"/>
        <v>0</v>
      </c>
      <c r="BN16" s="223">
        <f t="shared" si="20"/>
        <v>0</v>
      </c>
      <c r="BO16" s="223">
        <f t="shared" si="21"/>
        <v>0</v>
      </c>
      <c r="BP16" s="223">
        <f t="shared" si="22"/>
        <v>0</v>
      </c>
      <c r="BQ16" s="223" t="e">
        <f t="shared" si="23"/>
        <v>#DIV/0!</v>
      </c>
      <c r="BR16" s="223">
        <f t="shared" si="24"/>
        <v>30</v>
      </c>
      <c r="BS16" s="224" t="e">
        <f t="shared" si="25"/>
        <v>#DIV/0!</v>
      </c>
    </row>
    <row r="17" spans="1:72" s="160" customFormat="1" ht="15" customHeight="1" x14ac:dyDescent="0.2">
      <c r="A17" s="225"/>
      <c r="B17" s="226"/>
      <c r="C17" s="227"/>
      <c r="D17" s="226"/>
      <c r="E17" s="227"/>
      <c r="F17" s="228"/>
      <c r="G17" s="229"/>
      <c r="H17" s="230">
        <f t="shared" si="0"/>
        <v>0</v>
      </c>
      <c r="I17" s="231"/>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32"/>
      <c r="AN17" s="233">
        <f t="shared" si="1"/>
        <v>0</v>
      </c>
      <c r="AO17" s="234">
        <f t="shared" si="1"/>
        <v>0</v>
      </c>
      <c r="AP17" s="235">
        <f t="shared" si="1"/>
        <v>0</v>
      </c>
      <c r="AQ17" s="234">
        <f t="shared" si="1"/>
        <v>0</v>
      </c>
      <c r="AR17" s="235">
        <f t="shared" si="1"/>
        <v>0</v>
      </c>
      <c r="AS17" s="236" t="e">
        <f t="shared" si="2"/>
        <v>#DIV/0!</v>
      </c>
      <c r="AT17" s="237" t="s">
        <v>445</v>
      </c>
      <c r="AU17" s="237" t="s">
        <v>445</v>
      </c>
      <c r="AV17" s="238" t="e">
        <f t="shared" si="3"/>
        <v>#DIV/0!</v>
      </c>
      <c r="AW17" s="239" t="e">
        <f t="shared" si="4"/>
        <v>#DIV/0!</v>
      </c>
      <c r="AX17" s="239" t="e">
        <f t="shared" si="5"/>
        <v>#DIV/0!</v>
      </c>
      <c r="AY17" s="239" t="e">
        <f t="shared" si="6"/>
        <v>#DIV/0!</v>
      </c>
      <c r="AZ17" s="240" t="e">
        <f t="shared" si="7"/>
        <v>#DIV/0!</v>
      </c>
      <c r="BA17" s="240" t="e">
        <f t="shared" si="8"/>
        <v>#DIV/0!</v>
      </c>
      <c r="BB17" s="240" t="e">
        <f t="shared" si="9"/>
        <v>#DIV/0!</v>
      </c>
      <c r="BC17" s="240" t="e">
        <f t="shared" si="10"/>
        <v>#DIV/0!</v>
      </c>
      <c r="BD17" s="241" t="e">
        <f t="shared" si="11"/>
        <v>#DIV/0!</v>
      </c>
      <c r="BF17" s="222">
        <f t="shared" si="12"/>
        <v>0</v>
      </c>
      <c r="BG17" s="223">
        <f t="shared" si="13"/>
        <v>0</v>
      </c>
      <c r="BH17" s="223">
        <f t="shared" si="14"/>
        <v>0</v>
      </c>
      <c r="BI17" s="223">
        <f t="shared" si="15"/>
        <v>0</v>
      </c>
      <c r="BJ17" s="223">
        <f t="shared" si="16"/>
        <v>0</v>
      </c>
      <c r="BK17" s="223">
        <f t="shared" si="17"/>
        <v>0</v>
      </c>
      <c r="BL17" s="223">
        <f t="shared" si="18"/>
        <v>0</v>
      </c>
      <c r="BM17" s="223">
        <f t="shared" si="19"/>
        <v>0</v>
      </c>
      <c r="BN17" s="223">
        <f t="shared" si="20"/>
        <v>0</v>
      </c>
      <c r="BO17" s="223">
        <f t="shared" si="21"/>
        <v>0</v>
      </c>
      <c r="BP17" s="223">
        <f t="shared" si="22"/>
        <v>0</v>
      </c>
      <c r="BQ17" s="223" t="e">
        <f t="shared" si="23"/>
        <v>#DIV/0!</v>
      </c>
      <c r="BR17" s="223">
        <f t="shared" si="24"/>
        <v>30</v>
      </c>
      <c r="BS17" s="224" t="e">
        <f t="shared" si="25"/>
        <v>#DIV/0!</v>
      </c>
    </row>
    <row r="18" spans="1:72" s="155" customFormat="1" ht="15" customHeight="1" x14ac:dyDescent="0.2">
      <c r="A18" s="200"/>
      <c r="B18" s="201"/>
      <c r="C18" s="202"/>
      <c r="D18" s="201"/>
      <c r="E18" s="202"/>
      <c r="F18" s="203"/>
      <c r="G18" s="204"/>
      <c r="H18" s="205"/>
      <c r="I18" s="206"/>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7"/>
      <c r="AM18" s="161"/>
      <c r="AN18" s="209">
        <f t="shared" si="1"/>
        <v>0</v>
      </c>
      <c r="AO18" s="210">
        <f t="shared" si="1"/>
        <v>0</v>
      </c>
      <c r="AP18" s="211">
        <f t="shared" si="1"/>
        <v>0</v>
      </c>
      <c r="AQ18" s="210">
        <f t="shared" si="1"/>
        <v>0</v>
      </c>
      <c r="AR18" s="211">
        <f t="shared" si="1"/>
        <v>0</v>
      </c>
      <c r="AS18" s="242" t="e">
        <f t="shared" si="2"/>
        <v>#DIV/0!</v>
      </c>
      <c r="AT18" s="205" t="e">
        <f t="shared" ref="AT18:AT38" si="26">1000/62.01*(AA18-AB18)*20/H18</f>
        <v>#DIV/0!</v>
      </c>
      <c r="AU18" s="205" t="e">
        <f t="shared" ref="AU18:AU38" si="27">1000/35.45*(AC18-AD18+AI18-AJ18)*20/H18</f>
        <v>#DIV/0!</v>
      </c>
      <c r="AV18" s="205" t="e">
        <f t="shared" si="3"/>
        <v>#DIV/0!</v>
      </c>
      <c r="AW18" s="205" t="e">
        <f t="shared" ref="AW18:AW24" si="28">1000/96.06*(I18-J18)*40/H18</f>
        <v>#DIV/0!</v>
      </c>
      <c r="AX18" s="205" t="e">
        <f t="shared" ref="AX18:AX24" si="29">1000/62.01*(K18-L18)*40/H18</f>
        <v>#DIV/0!</v>
      </c>
      <c r="AY18" s="205" t="e">
        <f t="shared" ref="AY18:AY24" si="30">1000/35.45*(M18-N18)*40/H18</f>
        <v>#DIV/0!</v>
      </c>
      <c r="AZ18" s="243" t="e">
        <f t="shared" ref="AZ18:AZ24" si="31">1000/18.04*(O18-P18)*40/H18</f>
        <v>#DIV/0!</v>
      </c>
      <c r="BA18" s="243" t="e">
        <f t="shared" ref="BA18:BA24" si="32">1000/22.99*(Q18-R18)*40/H18</f>
        <v>#DIV/0!</v>
      </c>
      <c r="BB18" s="243" t="e">
        <f t="shared" ref="BB18:BB24" si="33">1000/39.1*(S18-T18)*40/H18</f>
        <v>#DIV/0!</v>
      </c>
      <c r="BC18" s="243" t="e">
        <f t="shared" ref="BC18:BC24" si="34">1000/24.31*(U18-V18)*40/H18</f>
        <v>#DIV/0!</v>
      </c>
      <c r="BD18" s="244" t="e">
        <f t="shared" ref="BD18:BD24" si="35">1000/40*(W18-X18)*40/H18</f>
        <v>#DIV/0!</v>
      </c>
      <c r="BF18" s="245">
        <f t="shared" si="12"/>
        <v>0</v>
      </c>
      <c r="BG18" s="246">
        <f t="shared" si="13"/>
        <v>0</v>
      </c>
      <c r="BH18" s="246">
        <f t="shared" si="14"/>
        <v>0</v>
      </c>
      <c r="BI18" s="246">
        <f t="shared" si="15"/>
        <v>0</v>
      </c>
      <c r="BJ18" s="246">
        <f t="shared" si="16"/>
        <v>0</v>
      </c>
      <c r="BK18" s="246">
        <f t="shared" si="17"/>
        <v>0</v>
      </c>
      <c r="BL18" s="246">
        <f t="shared" si="18"/>
        <v>0</v>
      </c>
      <c r="BM18" s="246">
        <f t="shared" si="19"/>
        <v>0</v>
      </c>
      <c r="BN18" s="246">
        <f t="shared" si="20"/>
        <v>0</v>
      </c>
      <c r="BO18" s="246">
        <f t="shared" si="21"/>
        <v>0</v>
      </c>
      <c r="BP18" s="246">
        <f t="shared" si="22"/>
        <v>0</v>
      </c>
      <c r="BQ18" s="246" t="e">
        <f t="shared" si="23"/>
        <v>#DIV/0!</v>
      </c>
      <c r="BR18" s="246">
        <f t="shared" si="24"/>
        <v>30</v>
      </c>
      <c r="BS18" s="247" t="e">
        <f t="shared" si="25"/>
        <v>#DIV/0!</v>
      </c>
    </row>
    <row r="19" spans="1:72" s="155" customFormat="1" ht="15" customHeight="1" x14ac:dyDescent="0.2">
      <c r="A19" s="200"/>
      <c r="B19" s="201"/>
      <c r="C19" s="202"/>
      <c r="D19" s="201"/>
      <c r="E19" s="202"/>
      <c r="F19" s="203"/>
      <c r="G19" s="204"/>
      <c r="H19" s="205"/>
      <c r="I19" s="206"/>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7"/>
      <c r="AM19" s="161"/>
      <c r="AN19" s="209">
        <f t="shared" si="1"/>
        <v>0</v>
      </c>
      <c r="AO19" s="210">
        <f t="shared" si="1"/>
        <v>0</v>
      </c>
      <c r="AP19" s="211">
        <f t="shared" si="1"/>
        <v>0</v>
      </c>
      <c r="AQ19" s="210">
        <f t="shared" si="1"/>
        <v>0</v>
      </c>
      <c r="AR19" s="211">
        <f t="shared" si="1"/>
        <v>0</v>
      </c>
      <c r="AS19" s="242" t="e">
        <f t="shared" si="2"/>
        <v>#DIV/0!</v>
      </c>
      <c r="AT19" s="205" t="e">
        <f t="shared" si="26"/>
        <v>#DIV/0!</v>
      </c>
      <c r="AU19" s="205" t="e">
        <f t="shared" si="27"/>
        <v>#DIV/0!</v>
      </c>
      <c r="AV19" s="205" t="e">
        <f t="shared" si="3"/>
        <v>#DIV/0!</v>
      </c>
      <c r="AW19" s="205" t="e">
        <f t="shared" si="28"/>
        <v>#DIV/0!</v>
      </c>
      <c r="AX19" s="205" t="e">
        <f t="shared" si="29"/>
        <v>#DIV/0!</v>
      </c>
      <c r="AY19" s="205" t="e">
        <f t="shared" si="30"/>
        <v>#DIV/0!</v>
      </c>
      <c r="AZ19" s="243" t="e">
        <f t="shared" si="31"/>
        <v>#DIV/0!</v>
      </c>
      <c r="BA19" s="243" t="e">
        <f t="shared" si="32"/>
        <v>#DIV/0!</v>
      </c>
      <c r="BB19" s="243" t="e">
        <f t="shared" si="33"/>
        <v>#DIV/0!</v>
      </c>
      <c r="BC19" s="243" t="e">
        <f t="shared" si="34"/>
        <v>#DIV/0!</v>
      </c>
      <c r="BD19" s="244" t="e">
        <f t="shared" si="35"/>
        <v>#DIV/0!</v>
      </c>
      <c r="BF19" s="222">
        <f t="shared" si="12"/>
        <v>0</v>
      </c>
      <c r="BG19" s="223">
        <f t="shared" si="13"/>
        <v>0</v>
      </c>
      <c r="BH19" s="223">
        <f t="shared" si="14"/>
        <v>0</v>
      </c>
      <c r="BI19" s="223">
        <f t="shared" si="15"/>
        <v>0</v>
      </c>
      <c r="BJ19" s="223">
        <f t="shared" si="16"/>
        <v>0</v>
      </c>
      <c r="BK19" s="223">
        <f t="shared" si="17"/>
        <v>0</v>
      </c>
      <c r="BL19" s="223">
        <f t="shared" si="18"/>
        <v>0</v>
      </c>
      <c r="BM19" s="223">
        <f t="shared" si="19"/>
        <v>0</v>
      </c>
      <c r="BN19" s="223">
        <f t="shared" si="20"/>
        <v>0</v>
      </c>
      <c r="BO19" s="223">
        <f t="shared" si="21"/>
        <v>0</v>
      </c>
      <c r="BP19" s="223">
        <f t="shared" si="22"/>
        <v>0</v>
      </c>
      <c r="BQ19" s="223" t="e">
        <f t="shared" si="23"/>
        <v>#DIV/0!</v>
      </c>
      <c r="BR19" s="223">
        <f t="shared" si="24"/>
        <v>30</v>
      </c>
      <c r="BS19" s="224" t="e">
        <f t="shared" si="25"/>
        <v>#DIV/0!</v>
      </c>
    </row>
    <row r="20" spans="1:72" s="155" customFormat="1" ht="15" customHeight="1" x14ac:dyDescent="0.2">
      <c r="A20" s="200"/>
      <c r="B20" s="201"/>
      <c r="C20" s="202"/>
      <c r="D20" s="201"/>
      <c r="E20" s="202"/>
      <c r="F20" s="203"/>
      <c r="G20" s="204"/>
      <c r="H20" s="205"/>
      <c r="I20" s="206"/>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7"/>
      <c r="AM20" s="161"/>
      <c r="AN20" s="209">
        <f t="shared" si="1"/>
        <v>0</v>
      </c>
      <c r="AO20" s="210">
        <f t="shared" si="1"/>
        <v>0</v>
      </c>
      <c r="AP20" s="211">
        <f t="shared" si="1"/>
        <v>0</v>
      </c>
      <c r="AQ20" s="210">
        <f t="shared" si="1"/>
        <v>0</v>
      </c>
      <c r="AR20" s="211">
        <f t="shared" si="1"/>
        <v>0</v>
      </c>
      <c r="AS20" s="242" t="e">
        <f t="shared" si="2"/>
        <v>#DIV/0!</v>
      </c>
      <c r="AT20" s="205" t="e">
        <f t="shared" si="26"/>
        <v>#DIV/0!</v>
      </c>
      <c r="AU20" s="205" t="e">
        <f t="shared" si="27"/>
        <v>#DIV/0!</v>
      </c>
      <c r="AV20" s="205" t="e">
        <f t="shared" si="3"/>
        <v>#DIV/0!</v>
      </c>
      <c r="AW20" s="205" t="e">
        <f t="shared" si="28"/>
        <v>#DIV/0!</v>
      </c>
      <c r="AX20" s="205" t="e">
        <f t="shared" si="29"/>
        <v>#DIV/0!</v>
      </c>
      <c r="AY20" s="205" t="e">
        <f t="shared" si="30"/>
        <v>#DIV/0!</v>
      </c>
      <c r="AZ20" s="243" t="e">
        <f t="shared" si="31"/>
        <v>#DIV/0!</v>
      </c>
      <c r="BA20" s="243" t="e">
        <f t="shared" si="32"/>
        <v>#DIV/0!</v>
      </c>
      <c r="BB20" s="243" t="e">
        <f t="shared" si="33"/>
        <v>#DIV/0!</v>
      </c>
      <c r="BC20" s="243" t="e">
        <f t="shared" si="34"/>
        <v>#DIV/0!</v>
      </c>
      <c r="BD20" s="244" t="e">
        <f t="shared" si="35"/>
        <v>#DIV/0!</v>
      </c>
      <c r="BF20" s="222">
        <f t="shared" si="12"/>
        <v>0</v>
      </c>
      <c r="BG20" s="223">
        <f t="shared" si="13"/>
        <v>0</v>
      </c>
      <c r="BH20" s="223">
        <f t="shared" si="14"/>
        <v>0</v>
      </c>
      <c r="BI20" s="223">
        <f t="shared" si="15"/>
        <v>0</v>
      </c>
      <c r="BJ20" s="223">
        <f t="shared" si="16"/>
        <v>0</v>
      </c>
      <c r="BK20" s="223">
        <f t="shared" si="17"/>
        <v>0</v>
      </c>
      <c r="BL20" s="223">
        <f t="shared" si="18"/>
        <v>0</v>
      </c>
      <c r="BM20" s="223">
        <f t="shared" si="19"/>
        <v>0</v>
      </c>
      <c r="BN20" s="223">
        <f t="shared" si="20"/>
        <v>0</v>
      </c>
      <c r="BO20" s="223">
        <f t="shared" si="21"/>
        <v>0</v>
      </c>
      <c r="BP20" s="223">
        <f t="shared" si="22"/>
        <v>0</v>
      </c>
      <c r="BQ20" s="223" t="e">
        <f t="shared" si="23"/>
        <v>#DIV/0!</v>
      </c>
      <c r="BR20" s="223">
        <f t="shared" si="24"/>
        <v>30</v>
      </c>
      <c r="BS20" s="224" t="e">
        <f t="shared" si="25"/>
        <v>#DIV/0!</v>
      </c>
    </row>
    <row r="21" spans="1:72" s="155" customFormat="1" ht="15" customHeight="1" x14ac:dyDescent="0.2">
      <c r="A21" s="200"/>
      <c r="B21" s="201"/>
      <c r="C21" s="202"/>
      <c r="D21" s="201"/>
      <c r="E21" s="202"/>
      <c r="F21" s="203"/>
      <c r="G21" s="204"/>
      <c r="H21" s="205"/>
      <c r="I21" s="206"/>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7"/>
      <c r="AM21" s="161"/>
      <c r="AN21" s="209">
        <f t="shared" si="1"/>
        <v>0</v>
      </c>
      <c r="AO21" s="210">
        <f t="shared" si="1"/>
        <v>0</v>
      </c>
      <c r="AP21" s="211">
        <f t="shared" si="1"/>
        <v>0</v>
      </c>
      <c r="AQ21" s="210">
        <f t="shared" si="1"/>
        <v>0</v>
      </c>
      <c r="AR21" s="211">
        <f t="shared" si="1"/>
        <v>0</v>
      </c>
      <c r="AS21" s="242" t="e">
        <f t="shared" si="2"/>
        <v>#DIV/0!</v>
      </c>
      <c r="AT21" s="205" t="e">
        <f t="shared" si="26"/>
        <v>#DIV/0!</v>
      </c>
      <c r="AU21" s="205" t="e">
        <f t="shared" si="27"/>
        <v>#DIV/0!</v>
      </c>
      <c r="AV21" s="205" t="e">
        <f t="shared" si="3"/>
        <v>#DIV/0!</v>
      </c>
      <c r="AW21" s="205" t="e">
        <f t="shared" si="28"/>
        <v>#DIV/0!</v>
      </c>
      <c r="AX21" s="205" t="e">
        <f t="shared" si="29"/>
        <v>#DIV/0!</v>
      </c>
      <c r="AY21" s="205" t="e">
        <f t="shared" si="30"/>
        <v>#DIV/0!</v>
      </c>
      <c r="AZ21" s="243" t="e">
        <f t="shared" si="31"/>
        <v>#DIV/0!</v>
      </c>
      <c r="BA21" s="243" t="e">
        <f t="shared" si="32"/>
        <v>#DIV/0!</v>
      </c>
      <c r="BB21" s="243" t="e">
        <f t="shared" si="33"/>
        <v>#DIV/0!</v>
      </c>
      <c r="BC21" s="243" t="e">
        <f t="shared" si="34"/>
        <v>#DIV/0!</v>
      </c>
      <c r="BD21" s="244" t="e">
        <f t="shared" si="35"/>
        <v>#DIV/0!</v>
      </c>
      <c r="BF21" s="222">
        <f t="shared" si="12"/>
        <v>0</v>
      </c>
      <c r="BG21" s="223">
        <f t="shared" si="13"/>
        <v>0</v>
      </c>
      <c r="BH21" s="223">
        <f t="shared" si="14"/>
        <v>0</v>
      </c>
      <c r="BI21" s="223">
        <f t="shared" si="15"/>
        <v>0</v>
      </c>
      <c r="BJ21" s="223">
        <f t="shared" si="16"/>
        <v>0</v>
      </c>
      <c r="BK21" s="223">
        <f t="shared" si="17"/>
        <v>0</v>
      </c>
      <c r="BL21" s="223">
        <f t="shared" si="18"/>
        <v>0</v>
      </c>
      <c r="BM21" s="223">
        <f t="shared" si="19"/>
        <v>0</v>
      </c>
      <c r="BN21" s="223">
        <f t="shared" si="20"/>
        <v>0</v>
      </c>
      <c r="BO21" s="223">
        <f t="shared" si="21"/>
        <v>0</v>
      </c>
      <c r="BP21" s="223">
        <f t="shared" si="22"/>
        <v>0</v>
      </c>
      <c r="BQ21" s="223" t="e">
        <f t="shared" si="23"/>
        <v>#DIV/0!</v>
      </c>
      <c r="BR21" s="223">
        <f t="shared" si="24"/>
        <v>30</v>
      </c>
      <c r="BS21" s="224" t="e">
        <f t="shared" si="25"/>
        <v>#DIV/0!</v>
      </c>
    </row>
    <row r="22" spans="1:72" s="155" customFormat="1" ht="15" customHeight="1" x14ac:dyDescent="0.2">
      <c r="A22" s="200"/>
      <c r="B22" s="201"/>
      <c r="C22" s="202"/>
      <c r="D22" s="201"/>
      <c r="E22" s="202"/>
      <c r="F22" s="203"/>
      <c r="G22" s="204"/>
      <c r="H22" s="205"/>
      <c r="I22" s="206"/>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7"/>
      <c r="AM22" s="161"/>
      <c r="AN22" s="209">
        <f t="shared" si="1"/>
        <v>0</v>
      </c>
      <c r="AO22" s="210">
        <f t="shared" si="1"/>
        <v>0</v>
      </c>
      <c r="AP22" s="211">
        <f t="shared" si="1"/>
        <v>0</v>
      </c>
      <c r="AQ22" s="210">
        <f t="shared" si="1"/>
        <v>0</v>
      </c>
      <c r="AR22" s="211">
        <f t="shared" si="1"/>
        <v>0</v>
      </c>
      <c r="AS22" s="242" t="e">
        <f t="shared" si="2"/>
        <v>#DIV/0!</v>
      </c>
      <c r="AT22" s="205" t="e">
        <f t="shared" si="26"/>
        <v>#DIV/0!</v>
      </c>
      <c r="AU22" s="205" t="e">
        <f t="shared" si="27"/>
        <v>#DIV/0!</v>
      </c>
      <c r="AV22" s="205" t="e">
        <f t="shared" si="3"/>
        <v>#DIV/0!</v>
      </c>
      <c r="AW22" s="205" t="e">
        <f t="shared" si="28"/>
        <v>#DIV/0!</v>
      </c>
      <c r="AX22" s="205" t="e">
        <f t="shared" si="29"/>
        <v>#DIV/0!</v>
      </c>
      <c r="AY22" s="205" t="e">
        <f t="shared" si="30"/>
        <v>#DIV/0!</v>
      </c>
      <c r="AZ22" s="243" t="e">
        <f t="shared" si="31"/>
        <v>#DIV/0!</v>
      </c>
      <c r="BA22" s="243" t="e">
        <f t="shared" si="32"/>
        <v>#DIV/0!</v>
      </c>
      <c r="BB22" s="243" t="e">
        <f t="shared" si="33"/>
        <v>#DIV/0!</v>
      </c>
      <c r="BC22" s="243" t="e">
        <f t="shared" si="34"/>
        <v>#DIV/0!</v>
      </c>
      <c r="BD22" s="244" t="e">
        <f t="shared" si="35"/>
        <v>#DIV/0!</v>
      </c>
      <c r="BF22" s="222">
        <f t="shared" si="12"/>
        <v>0</v>
      </c>
      <c r="BG22" s="223">
        <f t="shared" si="13"/>
        <v>0</v>
      </c>
      <c r="BH22" s="223">
        <f t="shared" si="14"/>
        <v>0</v>
      </c>
      <c r="BI22" s="223">
        <f t="shared" si="15"/>
        <v>0</v>
      </c>
      <c r="BJ22" s="223">
        <f t="shared" si="16"/>
        <v>0</v>
      </c>
      <c r="BK22" s="223">
        <f t="shared" si="17"/>
        <v>0</v>
      </c>
      <c r="BL22" s="223">
        <f t="shared" si="18"/>
        <v>0</v>
      </c>
      <c r="BM22" s="223">
        <f t="shared" si="19"/>
        <v>0</v>
      </c>
      <c r="BN22" s="223">
        <f t="shared" si="20"/>
        <v>0</v>
      </c>
      <c r="BO22" s="223">
        <f t="shared" si="21"/>
        <v>0</v>
      </c>
      <c r="BP22" s="223">
        <f t="shared" si="22"/>
        <v>0</v>
      </c>
      <c r="BQ22" s="223" t="e">
        <f t="shared" si="23"/>
        <v>#DIV/0!</v>
      </c>
      <c r="BR22" s="223">
        <f t="shared" si="24"/>
        <v>30</v>
      </c>
      <c r="BS22" s="224" t="e">
        <f t="shared" si="25"/>
        <v>#DIV/0!</v>
      </c>
    </row>
    <row r="23" spans="1:72" s="155" customFormat="1" ht="15" customHeight="1" x14ac:dyDescent="0.2">
      <c r="A23" s="200"/>
      <c r="B23" s="201"/>
      <c r="C23" s="202"/>
      <c r="D23" s="201"/>
      <c r="E23" s="202"/>
      <c r="F23" s="203"/>
      <c r="G23" s="204"/>
      <c r="H23" s="205"/>
      <c r="I23" s="206"/>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7"/>
      <c r="AM23" s="161"/>
      <c r="AN23" s="209">
        <f t="shared" si="1"/>
        <v>0</v>
      </c>
      <c r="AO23" s="210">
        <f t="shared" si="1"/>
        <v>0</v>
      </c>
      <c r="AP23" s="211">
        <f t="shared" si="1"/>
        <v>0</v>
      </c>
      <c r="AQ23" s="210">
        <f t="shared" si="1"/>
        <v>0</v>
      </c>
      <c r="AR23" s="211">
        <f t="shared" si="1"/>
        <v>0</v>
      </c>
      <c r="AS23" s="242" t="e">
        <f t="shared" si="2"/>
        <v>#DIV/0!</v>
      </c>
      <c r="AT23" s="205" t="e">
        <f t="shared" si="26"/>
        <v>#DIV/0!</v>
      </c>
      <c r="AU23" s="205" t="e">
        <f t="shared" si="27"/>
        <v>#DIV/0!</v>
      </c>
      <c r="AV23" s="205" t="e">
        <f t="shared" si="3"/>
        <v>#DIV/0!</v>
      </c>
      <c r="AW23" s="205" t="e">
        <f t="shared" si="28"/>
        <v>#DIV/0!</v>
      </c>
      <c r="AX23" s="205" t="e">
        <f t="shared" si="29"/>
        <v>#DIV/0!</v>
      </c>
      <c r="AY23" s="205" t="e">
        <f t="shared" si="30"/>
        <v>#DIV/0!</v>
      </c>
      <c r="AZ23" s="243" t="e">
        <f t="shared" si="31"/>
        <v>#DIV/0!</v>
      </c>
      <c r="BA23" s="243" t="e">
        <f t="shared" si="32"/>
        <v>#DIV/0!</v>
      </c>
      <c r="BB23" s="243" t="e">
        <f t="shared" si="33"/>
        <v>#DIV/0!</v>
      </c>
      <c r="BC23" s="243" t="e">
        <f t="shared" si="34"/>
        <v>#DIV/0!</v>
      </c>
      <c r="BD23" s="244" t="e">
        <f t="shared" si="35"/>
        <v>#DIV/0!</v>
      </c>
      <c r="BF23" s="222">
        <f t="shared" si="12"/>
        <v>0</v>
      </c>
      <c r="BG23" s="223">
        <f t="shared" si="13"/>
        <v>0</v>
      </c>
      <c r="BH23" s="223">
        <f t="shared" si="14"/>
        <v>0</v>
      </c>
      <c r="BI23" s="223">
        <f t="shared" si="15"/>
        <v>0</v>
      </c>
      <c r="BJ23" s="223">
        <f t="shared" si="16"/>
        <v>0</v>
      </c>
      <c r="BK23" s="223">
        <f t="shared" si="17"/>
        <v>0</v>
      </c>
      <c r="BL23" s="223">
        <f t="shared" si="18"/>
        <v>0</v>
      </c>
      <c r="BM23" s="223">
        <f t="shared" si="19"/>
        <v>0</v>
      </c>
      <c r="BN23" s="223">
        <f t="shared" si="20"/>
        <v>0</v>
      </c>
      <c r="BO23" s="223">
        <f t="shared" si="21"/>
        <v>0</v>
      </c>
      <c r="BP23" s="223">
        <f t="shared" si="22"/>
        <v>0</v>
      </c>
      <c r="BQ23" s="223" t="e">
        <f t="shared" si="23"/>
        <v>#DIV/0!</v>
      </c>
      <c r="BR23" s="223">
        <f t="shared" si="24"/>
        <v>30</v>
      </c>
      <c r="BS23" s="224" t="e">
        <f t="shared" si="25"/>
        <v>#DIV/0!</v>
      </c>
    </row>
    <row r="24" spans="1:72" s="160" customFormat="1" ht="15" customHeight="1" thickBot="1" x14ac:dyDescent="0.25">
      <c r="A24" s="225"/>
      <c r="B24" s="226"/>
      <c r="C24" s="227"/>
      <c r="D24" s="226"/>
      <c r="E24" s="227"/>
      <c r="F24" s="228"/>
      <c r="G24" s="229"/>
      <c r="H24" s="230"/>
      <c r="I24" s="231"/>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32"/>
      <c r="AM24" s="248"/>
      <c r="AN24" s="233">
        <f t="shared" si="1"/>
        <v>0</v>
      </c>
      <c r="AO24" s="234">
        <f t="shared" si="1"/>
        <v>0</v>
      </c>
      <c r="AP24" s="235">
        <f t="shared" si="1"/>
        <v>0</v>
      </c>
      <c r="AQ24" s="234">
        <f t="shared" si="1"/>
        <v>0</v>
      </c>
      <c r="AR24" s="235">
        <f t="shared" si="1"/>
        <v>0</v>
      </c>
      <c r="AS24" s="249" t="e">
        <f t="shared" si="2"/>
        <v>#DIV/0!</v>
      </c>
      <c r="AT24" s="250" t="e">
        <f t="shared" si="26"/>
        <v>#DIV/0!</v>
      </c>
      <c r="AU24" s="250" t="e">
        <f t="shared" si="27"/>
        <v>#DIV/0!</v>
      </c>
      <c r="AV24" s="250" t="e">
        <f t="shared" si="3"/>
        <v>#DIV/0!</v>
      </c>
      <c r="AW24" s="250" t="e">
        <f t="shared" si="28"/>
        <v>#DIV/0!</v>
      </c>
      <c r="AX24" s="250" t="e">
        <f t="shared" si="29"/>
        <v>#DIV/0!</v>
      </c>
      <c r="AY24" s="250" t="e">
        <f t="shared" si="30"/>
        <v>#DIV/0!</v>
      </c>
      <c r="AZ24" s="251" t="e">
        <f t="shared" si="31"/>
        <v>#DIV/0!</v>
      </c>
      <c r="BA24" s="251" t="e">
        <f t="shared" si="32"/>
        <v>#DIV/0!</v>
      </c>
      <c r="BB24" s="251" t="e">
        <f t="shared" si="33"/>
        <v>#DIV/0!</v>
      </c>
      <c r="BC24" s="251" t="e">
        <f t="shared" si="34"/>
        <v>#DIV/0!</v>
      </c>
      <c r="BD24" s="252" t="e">
        <f t="shared" si="35"/>
        <v>#DIV/0!</v>
      </c>
      <c r="BE24" s="253"/>
      <c r="BF24" s="254">
        <f t="shared" si="12"/>
        <v>0</v>
      </c>
      <c r="BG24" s="255">
        <f t="shared" si="13"/>
        <v>0</v>
      </c>
      <c r="BH24" s="255">
        <f t="shared" si="14"/>
        <v>0</v>
      </c>
      <c r="BI24" s="255">
        <f t="shared" si="15"/>
        <v>0</v>
      </c>
      <c r="BJ24" s="255">
        <f t="shared" si="16"/>
        <v>0</v>
      </c>
      <c r="BK24" s="255">
        <f t="shared" si="17"/>
        <v>0</v>
      </c>
      <c r="BL24" s="255">
        <f t="shared" si="18"/>
        <v>0</v>
      </c>
      <c r="BM24" s="255">
        <f t="shared" si="19"/>
        <v>0</v>
      </c>
      <c r="BN24" s="255">
        <f t="shared" si="20"/>
        <v>0</v>
      </c>
      <c r="BO24" s="255">
        <f t="shared" si="21"/>
        <v>0</v>
      </c>
      <c r="BP24" s="255">
        <f t="shared" si="22"/>
        <v>0</v>
      </c>
      <c r="BQ24" s="255" t="e">
        <f t="shared" si="23"/>
        <v>#DIV/0!</v>
      </c>
      <c r="BR24" s="255">
        <f t="shared" si="24"/>
        <v>30</v>
      </c>
      <c r="BS24" s="256" t="e">
        <f t="shared" si="25"/>
        <v>#DIV/0!</v>
      </c>
      <c r="BT24" s="253"/>
    </row>
    <row r="25" spans="1:72" s="155" customFormat="1" ht="15" customHeight="1" x14ac:dyDescent="0.2">
      <c r="A25" s="200"/>
      <c r="B25" s="201"/>
      <c r="C25" s="202"/>
      <c r="D25" s="201"/>
      <c r="E25" s="202"/>
      <c r="F25" s="257"/>
      <c r="G25" s="258"/>
      <c r="H25" s="259"/>
      <c r="I25" s="260"/>
      <c r="J25" s="257"/>
      <c r="K25" s="257"/>
      <c r="L25" s="257"/>
      <c r="M25" s="257"/>
      <c r="N25" s="257"/>
      <c r="O25" s="257"/>
      <c r="P25" s="257"/>
      <c r="Q25" s="257"/>
      <c r="R25" s="257"/>
      <c r="S25" s="257"/>
      <c r="T25" s="257"/>
      <c r="U25" s="257"/>
      <c r="V25" s="257"/>
      <c r="W25" s="257"/>
      <c r="X25" s="257"/>
      <c r="Y25" s="203"/>
      <c r="Z25" s="203"/>
      <c r="AA25" s="203"/>
      <c r="AB25" s="203"/>
      <c r="AC25" s="203"/>
      <c r="AD25" s="203"/>
      <c r="AE25" s="203"/>
      <c r="AF25" s="203"/>
      <c r="AG25" s="203"/>
      <c r="AH25" s="203"/>
      <c r="AI25" s="203"/>
      <c r="AJ25" s="203"/>
      <c r="AK25" s="203"/>
      <c r="AL25" s="207"/>
      <c r="AM25" s="165"/>
      <c r="AN25" s="209">
        <f t="shared" si="1"/>
        <v>0</v>
      </c>
      <c r="AO25" s="210">
        <f t="shared" si="1"/>
        <v>0</v>
      </c>
      <c r="AP25" s="211">
        <f t="shared" si="1"/>
        <v>0</v>
      </c>
      <c r="AQ25" s="210">
        <f t="shared" si="1"/>
        <v>0</v>
      </c>
      <c r="AR25" s="211">
        <f t="shared" si="1"/>
        <v>0</v>
      </c>
      <c r="AS25" s="242" t="e">
        <f t="shared" si="2"/>
        <v>#DIV/0!</v>
      </c>
      <c r="AT25" s="205" t="e">
        <f t="shared" si="26"/>
        <v>#DIV/0!</v>
      </c>
      <c r="AU25" s="205" t="e">
        <f t="shared" si="27"/>
        <v>#DIV/0!</v>
      </c>
      <c r="AV25" s="205" t="e">
        <f t="shared" si="3"/>
        <v>#DIV/0!</v>
      </c>
      <c r="AW25" s="205" t="e">
        <f t="shared" ref="AW25:AW31" si="36">(I25-J25)*20/H25</f>
        <v>#DIV/0!</v>
      </c>
      <c r="AX25" s="205" t="e">
        <f t="shared" ref="AX25:AX31" si="37">(K25-L25)*20/H25</f>
        <v>#DIV/0!</v>
      </c>
      <c r="AY25" s="205" t="e">
        <f t="shared" ref="AY25:AY31" si="38">(M25-N25)*20/H25</f>
        <v>#DIV/0!</v>
      </c>
      <c r="AZ25" s="243" t="e">
        <f t="shared" ref="AZ25:AZ31" si="39">(O25-P25)*20/H25</f>
        <v>#DIV/0!</v>
      </c>
      <c r="BA25" s="243" t="e">
        <f t="shared" ref="BA25:BA31" si="40">(Q25-R25)*20/H25</f>
        <v>#DIV/0!</v>
      </c>
      <c r="BB25" s="243" t="e">
        <f t="shared" ref="BB25:BB31" si="41">(S25-T25)*20/H25</f>
        <v>#DIV/0!</v>
      </c>
      <c r="BC25" s="243" t="e">
        <f t="shared" ref="BC25:BC31" si="42">(U25-V25)*20/H25</f>
        <v>#DIV/0!</v>
      </c>
      <c r="BD25" s="244" t="e">
        <f t="shared" ref="BD25:BD31" si="43">(W25-X25)*20/H25</f>
        <v>#DIV/0!</v>
      </c>
      <c r="BE25" s="261"/>
      <c r="BF25" s="245">
        <f t="shared" si="12"/>
        <v>0</v>
      </c>
      <c r="BG25" s="246">
        <f t="shared" si="13"/>
        <v>0</v>
      </c>
      <c r="BH25" s="246">
        <f t="shared" si="14"/>
        <v>0</v>
      </c>
      <c r="BI25" s="246">
        <f t="shared" si="15"/>
        <v>0</v>
      </c>
      <c r="BJ25" s="246">
        <f t="shared" si="16"/>
        <v>0</v>
      </c>
      <c r="BK25" s="246">
        <f t="shared" si="17"/>
        <v>0</v>
      </c>
      <c r="BL25" s="246">
        <f t="shared" si="18"/>
        <v>0</v>
      </c>
      <c r="BM25" s="246">
        <f t="shared" si="19"/>
        <v>0</v>
      </c>
      <c r="BN25" s="246">
        <f t="shared" si="20"/>
        <v>0</v>
      </c>
      <c r="BO25" s="246">
        <f t="shared" si="21"/>
        <v>0</v>
      </c>
      <c r="BP25" s="246">
        <f t="shared" si="22"/>
        <v>0</v>
      </c>
      <c r="BQ25" s="246" t="e">
        <f t="shared" si="23"/>
        <v>#DIV/0!</v>
      </c>
      <c r="BR25" s="246">
        <f t="shared" si="24"/>
        <v>30</v>
      </c>
      <c r="BS25" s="247" t="e">
        <f t="shared" si="25"/>
        <v>#DIV/0!</v>
      </c>
    </row>
    <row r="26" spans="1:72" s="155" customFormat="1" ht="15" customHeight="1" x14ac:dyDescent="0.2">
      <c r="A26" s="200"/>
      <c r="B26" s="201"/>
      <c r="C26" s="202"/>
      <c r="D26" s="201"/>
      <c r="E26" s="202"/>
      <c r="F26" s="257"/>
      <c r="G26" s="258"/>
      <c r="H26" s="259"/>
      <c r="I26" s="260"/>
      <c r="J26" s="257"/>
      <c r="K26" s="257"/>
      <c r="L26" s="257"/>
      <c r="M26" s="257"/>
      <c r="N26" s="257"/>
      <c r="O26" s="257"/>
      <c r="P26" s="257"/>
      <c r="Q26" s="257"/>
      <c r="R26" s="257"/>
      <c r="S26" s="257"/>
      <c r="T26" s="257"/>
      <c r="U26" s="257"/>
      <c r="V26" s="257"/>
      <c r="W26" s="257"/>
      <c r="X26" s="257"/>
      <c r="Y26" s="203"/>
      <c r="Z26" s="203"/>
      <c r="AA26" s="203"/>
      <c r="AB26" s="203"/>
      <c r="AC26" s="203"/>
      <c r="AD26" s="203"/>
      <c r="AE26" s="203"/>
      <c r="AF26" s="203"/>
      <c r="AG26" s="203"/>
      <c r="AH26" s="203"/>
      <c r="AI26" s="203"/>
      <c r="AJ26" s="203"/>
      <c r="AK26" s="203"/>
      <c r="AL26" s="207"/>
      <c r="AM26" s="161"/>
      <c r="AN26" s="209">
        <f t="shared" si="1"/>
        <v>0</v>
      </c>
      <c r="AO26" s="210">
        <f t="shared" si="1"/>
        <v>0</v>
      </c>
      <c r="AP26" s="211">
        <f t="shared" si="1"/>
        <v>0</v>
      </c>
      <c r="AQ26" s="210">
        <f t="shared" si="1"/>
        <v>0</v>
      </c>
      <c r="AR26" s="211">
        <f t="shared" si="1"/>
        <v>0</v>
      </c>
      <c r="AS26" s="242" t="e">
        <f t="shared" si="2"/>
        <v>#DIV/0!</v>
      </c>
      <c r="AT26" s="205" t="e">
        <f t="shared" si="26"/>
        <v>#DIV/0!</v>
      </c>
      <c r="AU26" s="205" t="e">
        <f t="shared" si="27"/>
        <v>#DIV/0!</v>
      </c>
      <c r="AV26" s="205" t="e">
        <f t="shared" si="3"/>
        <v>#DIV/0!</v>
      </c>
      <c r="AW26" s="205" t="e">
        <f t="shared" si="36"/>
        <v>#DIV/0!</v>
      </c>
      <c r="AX26" s="205" t="e">
        <f t="shared" si="37"/>
        <v>#DIV/0!</v>
      </c>
      <c r="AY26" s="205" t="e">
        <f t="shared" si="38"/>
        <v>#DIV/0!</v>
      </c>
      <c r="AZ26" s="243" t="e">
        <f t="shared" si="39"/>
        <v>#DIV/0!</v>
      </c>
      <c r="BA26" s="243" t="e">
        <f t="shared" si="40"/>
        <v>#DIV/0!</v>
      </c>
      <c r="BB26" s="243" t="e">
        <f t="shared" si="41"/>
        <v>#DIV/0!</v>
      </c>
      <c r="BC26" s="243" t="e">
        <f t="shared" si="42"/>
        <v>#DIV/0!</v>
      </c>
      <c r="BD26" s="244" t="e">
        <f t="shared" si="43"/>
        <v>#DIV/0!</v>
      </c>
      <c r="BE26" s="261"/>
      <c r="BF26" s="222">
        <f t="shared" si="12"/>
        <v>0</v>
      </c>
      <c r="BG26" s="223">
        <f t="shared" si="13"/>
        <v>0</v>
      </c>
      <c r="BH26" s="223">
        <f t="shared" si="14"/>
        <v>0</v>
      </c>
      <c r="BI26" s="223">
        <f t="shared" si="15"/>
        <v>0</v>
      </c>
      <c r="BJ26" s="223">
        <f t="shared" si="16"/>
        <v>0</v>
      </c>
      <c r="BK26" s="223">
        <f t="shared" si="17"/>
        <v>0</v>
      </c>
      <c r="BL26" s="223">
        <f t="shared" si="18"/>
        <v>0</v>
      </c>
      <c r="BM26" s="223">
        <f t="shared" si="19"/>
        <v>0</v>
      </c>
      <c r="BN26" s="223">
        <f t="shared" si="20"/>
        <v>0</v>
      </c>
      <c r="BO26" s="223">
        <f t="shared" si="21"/>
        <v>0</v>
      </c>
      <c r="BP26" s="223">
        <f t="shared" si="22"/>
        <v>0</v>
      </c>
      <c r="BQ26" s="223" t="e">
        <f t="shared" si="23"/>
        <v>#DIV/0!</v>
      </c>
      <c r="BR26" s="223">
        <f t="shared" si="24"/>
        <v>30</v>
      </c>
      <c r="BS26" s="224" t="e">
        <f t="shared" si="25"/>
        <v>#DIV/0!</v>
      </c>
    </row>
    <row r="27" spans="1:72" s="155" customFormat="1" ht="15" customHeight="1" x14ac:dyDescent="0.2">
      <c r="A27" s="200"/>
      <c r="B27" s="201"/>
      <c r="C27" s="202"/>
      <c r="D27" s="201"/>
      <c r="E27" s="202"/>
      <c r="F27" s="257"/>
      <c r="G27" s="258"/>
      <c r="H27" s="259"/>
      <c r="I27" s="260"/>
      <c r="J27" s="257"/>
      <c r="K27" s="257"/>
      <c r="L27" s="257"/>
      <c r="M27" s="257"/>
      <c r="N27" s="257"/>
      <c r="O27" s="257"/>
      <c r="P27" s="257"/>
      <c r="Q27" s="257"/>
      <c r="R27" s="257"/>
      <c r="S27" s="257"/>
      <c r="T27" s="257"/>
      <c r="U27" s="257"/>
      <c r="V27" s="257"/>
      <c r="W27" s="257"/>
      <c r="X27" s="257"/>
      <c r="Y27" s="203"/>
      <c r="Z27" s="203"/>
      <c r="AA27" s="203"/>
      <c r="AB27" s="203"/>
      <c r="AC27" s="203"/>
      <c r="AD27" s="203"/>
      <c r="AE27" s="203"/>
      <c r="AF27" s="203"/>
      <c r="AG27" s="203"/>
      <c r="AH27" s="203"/>
      <c r="AI27" s="203"/>
      <c r="AJ27" s="203"/>
      <c r="AK27" s="203"/>
      <c r="AL27" s="207"/>
      <c r="AM27" s="161"/>
      <c r="AN27" s="209">
        <f t="shared" si="1"/>
        <v>0</v>
      </c>
      <c r="AO27" s="210">
        <f t="shared" si="1"/>
        <v>0</v>
      </c>
      <c r="AP27" s="211">
        <f t="shared" si="1"/>
        <v>0</v>
      </c>
      <c r="AQ27" s="210">
        <f t="shared" si="1"/>
        <v>0</v>
      </c>
      <c r="AR27" s="211">
        <f t="shared" si="1"/>
        <v>0</v>
      </c>
      <c r="AS27" s="242" t="e">
        <f t="shared" si="2"/>
        <v>#DIV/0!</v>
      </c>
      <c r="AT27" s="205" t="e">
        <f t="shared" si="26"/>
        <v>#DIV/0!</v>
      </c>
      <c r="AU27" s="205" t="e">
        <f t="shared" si="27"/>
        <v>#DIV/0!</v>
      </c>
      <c r="AV27" s="205" t="e">
        <f t="shared" si="3"/>
        <v>#DIV/0!</v>
      </c>
      <c r="AW27" s="205" t="e">
        <f t="shared" si="36"/>
        <v>#DIV/0!</v>
      </c>
      <c r="AX27" s="205" t="e">
        <f t="shared" si="37"/>
        <v>#DIV/0!</v>
      </c>
      <c r="AY27" s="205" t="e">
        <f t="shared" si="38"/>
        <v>#DIV/0!</v>
      </c>
      <c r="AZ27" s="243" t="e">
        <f t="shared" si="39"/>
        <v>#DIV/0!</v>
      </c>
      <c r="BA27" s="243" t="e">
        <f t="shared" si="40"/>
        <v>#DIV/0!</v>
      </c>
      <c r="BB27" s="243" t="e">
        <f t="shared" si="41"/>
        <v>#DIV/0!</v>
      </c>
      <c r="BC27" s="243" t="e">
        <f t="shared" si="42"/>
        <v>#DIV/0!</v>
      </c>
      <c r="BD27" s="244" t="e">
        <f t="shared" si="43"/>
        <v>#DIV/0!</v>
      </c>
      <c r="BE27" s="261"/>
      <c r="BF27" s="222">
        <f t="shared" si="12"/>
        <v>0</v>
      </c>
      <c r="BG27" s="223">
        <f t="shared" si="13"/>
        <v>0</v>
      </c>
      <c r="BH27" s="223">
        <f t="shared" si="14"/>
        <v>0</v>
      </c>
      <c r="BI27" s="223">
        <f t="shared" si="15"/>
        <v>0</v>
      </c>
      <c r="BJ27" s="223">
        <f t="shared" si="16"/>
        <v>0</v>
      </c>
      <c r="BK27" s="223">
        <f t="shared" si="17"/>
        <v>0</v>
      </c>
      <c r="BL27" s="223">
        <f t="shared" si="18"/>
        <v>0</v>
      </c>
      <c r="BM27" s="223">
        <f t="shared" si="19"/>
        <v>0</v>
      </c>
      <c r="BN27" s="223">
        <f t="shared" si="20"/>
        <v>0</v>
      </c>
      <c r="BO27" s="223">
        <f t="shared" si="21"/>
        <v>0</v>
      </c>
      <c r="BP27" s="223">
        <f t="shared" si="22"/>
        <v>0</v>
      </c>
      <c r="BQ27" s="223" t="e">
        <f t="shared" si="23"/>
        <v>#DIV/0!</v>
      </c>
      <c r="BR27" s="223">
        <f t="shared" si="24"/>
        <v>30</v>
      </c>
      <c r="BS27" s="224" t="e">
        <f t="shared" si="25"/>
        <v>#DIV/0!</v>
      </c>
    </row>
    <row r="28" spans="1:72" s="155" customFormat="1" ht="15" customHeight="1" x14ac:dyDescent="0.2">
      <c r="A28" s="200"/>
      <c r="B28" s="201"/>
      <c r="C28" s="202"/>
      <c r="D28" s="201"/>
      <c r="E28" s="202"/>
      <c r="F28" s="257"/>
      <c r="G28" s="258"/>
      <c r="H28" s="259"/>
      <c r="I28" s="260"/>
      <c r="J28" s="257"/>
      <c r="K28" s="257"/>
      <c r="L28" s="257"/>
      <c r="M28" s="257"/>
      <c r="N28" s="257"/>
      <c r="O28" s="257"/>
      <c r="P28" s="257"/>
      <c r="Q28" s="257"/>
      <c r="R28" s="257"/>
      <c r="S28" s="257"/>
      <c r="T28" s="257"/>
      <c r="U28" s="257"/>
      <c r="V28" s="257"/>
      <c r="W28" s="257"/>
      <c r="X28" s="257"/>
      <c r="Y28" s="203"/>
      <c r="Z28" s="203"/>
      <c r="AA28" s="203"/>
      <c r="AB28" s="203"/>
      <c r="AC28" s="203"/>
      <c r="AD28" s="203"/>
      <c r="AE28" s="203"/>
      <c r="AF28" s="203"/>
      <c r="AG28" s="203"/>
      <c r="AH28" s="203"/>
      <c r="AI28" s="203"/>
      <c r="AJ28" s="203"/>
      <c r="AK28" s="203"/>
      <c r="AL28" s="207"/>
      <c r="AM28" s="161"/>
      <c r="AN28" s="209">
        <f t="shared" si="1"/>
        <v>0</v>
      </c>
      <c r="AO28" s="210">
        <f t="shared" si="1"/>
        <v>0</v>
      </c>
      <c r="AP28" s="211">
        <f t="shared" si="1"/>
        <v>0</v>
      </c>
      <c r="AQ28" s="210">
        <f t="shared" si="1"/>
        <v>0</v>
      </c>
      <c r="AR28" s="211">
        <f t="shared" si="1"/>
        <v>0</v>
      </c>
      <c r="AS28" s="242" t="e">
        <f t="shared" si="2"/>
        <v>#DIV/0!</v>
      </c>
      <c r="AT28" s="205" t="e">
        <f t="shared" si="26"/>
        <v>#DIV/0!</v>
      </c>
      <c r="AU28" s="205" t="e">
        <f t="shared" si="27"/>
        <v>#DIV/0!</v>
      </c>
      <c r="AV28" s="205" t="e">
        <f t="shared" si="3"/>
        <v>#DIV/0!</v>
      </c>
      <c r="AW28" s="205" t="e">
        <f t="shared" si="36"/>
        <v>#DIV/0!</v>
      </c>
      <c r="AX28" s="205" t="e">
        <f t="shared" si="37"/>
        <v>#DIV/0!</v>
      </c>
      <c r="AY28" s="205" t="e">
        <f t="shared" si="38"/>
        <v>#DIV/0!</v>
      </c>
      <c r="AZ28" s="243" t="e">
        <f t="shared" si="39"/>
        <v>#DIV/0!</v>
      </c>
      <c r="BA28" s="243" t="e">
        <f t="shared" si="40"/>
        <v>#DIV/0!</v>
      </c>
      <c r="BB28" s="243" t="e">
        <f t="shared" si="41"/>
        <v>#DIV/0!</v>
      </c>
      <c r="BC28" s="243" t="e">
        <f t="shared" si="42"/>
        <v>#DIV/0!</v>
      </c>
      <c r="BD28" s="244" t="e">
        <f t="shared" si="43"/>
        <v>#DIV/0!</v>
      </c>
      <c r="BE28" s="261"/>
      <c r="BF28" s="222">
        <f t="shared" si="12"/>
        <v>0</v>
      </c>
      <c r="BG28" s="223">
        <f t="shared" si="13"/>
        <v>0</v>
      </c>
      <c r="BH28" s="223">
        <f t="shared" si="14"/>
        <v>0</v>
      </c>
      <c r="BI28" s="223">
        <f t="shared" si="15"/>
        <v>0</v>
      </c>
      <c r="BJ28" s="223">
        <f t="shared" si="16"/>
        <v>0</v>
      </c>
      <c r="BK28" s="223">
        <f t="shared" si="17"/>
        <v>0</v>
      </c>
      <c r="BL28" s="223">
        <f t="shared" si="18"/>
        <v>0</v>
      </c>
      <c r="BM28" s="223">
        <f t="shared" si="19"/>
        <v>0</v>
      </c>
      <c r="BN28" s="223">
        <f t="shared" si="20"/>
        <v>0</v>
      </c>
      <c r="BO28" s="223">
        <f t="shared" si="21"/>
        <v>0</v>
      </c>
      <c r="BP28" s="223">
        <f t="shared" si="22"/>
        <v>0</v>
      </c>
      <c r="BQ28" s="223" t="e">
        <f t="shared" si="23"/>
        <v>#DIV/0!</v>
      </c>
      <c r="BR28" s="223">
        <f t="shared" si="24"/>
        <v>30</v>
      </c>
      <c r="BS28" s="224" t="e">
        <f t="shared" si="25"/>
        <v>#DIV/0!</v>
      </c>
    </row>
    <row r="29" spans="1:72" s="155" customFormat="1" ht="15" customHeight="1" x14ac:dyDescent="0.2">
      <c r="A29" s="200"/>
      <c r="B29" s="201"/>
      <c r="C29" s="202"/>
      <c r="D29" s="201"/>
      <c r="E29" s="202"/>
      <c r="F29" s="257"/>
      <c r="G29" s="258"/>
      <c r="H29" s="259"/>
      <c r="I29" s="260"/>
      <c r="J29" s="257"/>
      <c r="K29" s="257"/>
      <c r="L29" s="257"/>
      <c r="M29" s="257"/>
      <c r="N29" s="257"/>
      <c r="O29" s="257"/>
      <c r="P29" s="257"/>
      <c r="Q29" s="257"/>
      <c r="R29" s="257"/>
      <c r="S29" s="257"/>
      <c r="T29" s="257"/>
      <c r="U29" s="257"/>
      <c r="V29" s="257"/>
      <c r="W29" s="257"/>
      <c r="X29" s="257"/>
      <c r="Y29" s="203"/>
      <c r="Z29" s="203"/>
      <c r="AA29" s="203"/>
      <c r="AB29" s="203"/>
      <c r="AC29" s="203"/>
      <c r="AD29" s="203"/>
      <c r="AE29" s="203"/>
      <c r="AF29" s="203"/>
      <c r="AG29" s="203"/>
      <c r="AH29" s="203"/>
      <c r="AI29" s="203"/>
      <c r="AJ29" s="203"/>
      <c r="AK29" s="203"/>
      <c r="AL29" s="207"/>
      <c r="AM29" s="161"/>
      <c r="AN29" s="209">
        <f t="shared" si="1"/>
        <v>0</v>
      </c>
      <c r="AO29" s="210">
        <f t="shared" si="1"/>
        <v>0</v>
      </c>
      <c r="AP29" s="211">
        <f t="shared" si="1"/>
        <v>0</v>
      </c>
      <c r="AQ29" s="210">
        <f t="shared" si="1"/>
        <v>0</v>
      </c>
      <c r="AR29" s="211">
        <f t="shared" si="1"/>
        <v>0</v>
      </c>
      <c r="AS29" s="242" t="e">
        <f t="shared" si="2"/>
        <v>#DIV/0!</v>
      </c>
      <c r="AT29" s="205" t="e">
        <f t="shared" si="26"/>
        <v>#DIV/0!</v>
      </c>
      <c r="AU29" s="205" t="e">
        <f t="shared" si="27"/>
        <v>#DIV/0!</v>
      </c>
      <c r="AV29" s="205" t="e">
        <f t="shared" si="3"/>
        <v>#DIV/0!</v>
      </c>
      <c r="AW29" s="205" t="e">
        <f t="shared" si="36"/>
        <v>#DIV/0!</v>
      </c>
      <c r="AX29" s="205" t="e">
        <f t="shared" si="37"/>
        <v>#DIV/0!</v>
      </c>
      <c r="AY29" s="205" t="e">
        <f t="shared" si="38"/>
        <v>#DIV/0!</v>
      </c>
      <c r="AZ29" s="243" t="e">
        <f t="shared" si="39"/>
        <v>#DIV/0!</v>
      </c>
      <c r="BA29" s="243" t="e">
        <f t="shared" si="40"/>
        <v>#DIV/0!</v>
      </c>
      <c r="BB29" s="243" t="e">
        <f t="shared" si="41"/>
        <v>#DIV/0!</v>
      </c>
      <c r="BC29" s="243" t="e">
        <f t="shared" si="42"/>
        <v>#DIV/0!</v>
      </c>
      <c r="BD29" s="244" t="e">
        <f t="shared" si="43"/>
        <v>#DIV/0!</v>
      </c>
      <c r="BE29" s="261"/>
      <c r="BF29" s="222">
        <f t="shared" si="12"/>
        <v>0</v>
      </c>
      <c r="BG29" s="223">
        <f t="shared" si="13"/>
        <v>0</v>
      </c>
      <c r="BH29" s="223">
        <f t="shared" si="14"/>
        <v>0</v>
      </c>
      <c r="BI29" s="223">
        <f t="shared" si="15"/>
        <v>0</v>
      </c>
      <c r="BJ29" s="223">
        <f t="shared" si="16"/>
        <v>0</v>
      </c>
      <c r="BK29" s="223">
        <f t="shared" si="17"/>
        <v>0</v>
      </c>
      <c r="BL29" s="223">
        <f t="shared" si="18"/>
        <v>0</v>
      </c>
      <c r="BM29" s="223">
        <f t="shared" si="19"/>
        <v>0</v>
      </c>
      <c r="BN29" s="223">
        <f t="shared" si="20"/>
        <v>0</v>
      </c>
      <c r="BO29" s="223">
        <f t="shared" si="21"/>
        <v>0</v>
      </c>
      <c r="BP29" s="223">
        <f t="shared" si="22"/>
        <v>0</v>
      </c>
      <c r="BQ29" s="223" t="e">
        <f t="shared" si="23"/>
        <v>#DIV/0!</v>
      </c>
      <c r="BR29" s="223">
        <f t="shared" si="24"/>
        <v>30</v>
      </c>
      <c r="BS29" s="224" t="e">
        <f t="shared" si="25"/>
        <v>#DIV/0!</v>
      </c>
    </row>
    <row r="30" spans="1:72" s="155" customFormat="1" ht="15" customHeight="1" x14ac:dyDescent="0.2">
      <c r="A30" s="200"/>
      <c r="B30" s="201"/>
      <c r="C30" s="202"/>
      <c r="D30" s="201"/>
      <c r="E30" s="202"/>
      <c r="F30" s="257"/>
      <c r="G30" s="258"/>
      <c r="H30" s="259"/>
      <c r="I30" s="260"/>
      <c r="J30" s="257"/>
      <c r="K30" s="257"/>
      <c r="L30" s="257"/>
      <c r="M30" s="257"/>
      <c r="N30" s="257"/>
      <c r="O30" s="257"/>
      <c r="P30" s="257"/>
      <c r="Q30" s="257"/>
      <c r="R30" s="257"/>
      <c r="S30" s="257"/>
      <c r="T30" s="257"/>
      <c r="U30" s="257"/>
      <c r="V30" s="257"/>
      <c r="W30" s="257"/>
      <c r="X30" s="257"/>
      <c r="Y30" s="203"/>
      <c r="Z30" s="203"/>
      <c r="AA30" s="203"/>
      <c r="AB30" s="203"/>
      <c r="AC30" s="203"/>
      <c r="AD30" s="203"/>
      <c r="AE30" s="203"/>
      <c r="AF30" s="203"/>
      <c r="AG30" s="203"/>
      <c r="AH30" s="203"/>
      <c r="AI30" s="203"/>
      <c r="AJ30" s="203"/>
      <c r="AK30" s="203"/>
      <c r="AL30" s="207"/>
      <c r="AM30" s="161"/>
      <c r="AN30" s="209">
        <f t="shared" si="1"/>
        <v>0</v>
      </c>
      <c r="AO30" s="210">
        <f t="shared" si="1"/>
        <v>0</v>
      </c>
      <c r="AP30" s="211">
        <f t="shared" si="1"/>
        <v>0</v>
      </c>
      <c r="AQ30" s="210">
        <f t="shared" si="1"/>
        <v>0</v>
      </c>
      <c r="AR30" s="211">
        <f t="shared" si="1"/>
        <v>0</v>
      </c>
      <c r="AS30" s="242" t="e">
        <f t="shared" si="2"/>
        <v>#DIV/0!</v>
      </c>
      <c r="AT30" s="205" t="e">
        <f t="shared" si="26"/>
        <v>#DIV/0!</v>
      </c>
      <c r="AU30" s="205" t="e">
        <f t="shared" si="27"/>
        <v>#DIV/0!</v>
      </c>
      <c r="AV30" s="205" t="e">
        <f t="shared" si="3"/>
        <v>#DIV/0!</v>
      </c>
      <c r="AW30" s="205" t="e">
        <f t="shared" si="36"/>
        <v>#DIV/0!</v>
      </c>
      <c r="AX30" s="205" t="e">
        <f t="shared" si="37"/>
        <v>#DIV/0!</v>
      </c>
      <c r="AY30" s="205" t="e">
        <f t="shared" si="38"/>
        <v>#DIV/0!</v>
      </c>
      <c r="AZ30" s="243" t="e">
        <f t="shared" si="39"/>
        <v>#DIV/0!</v>
      </c>
      <c r="BA30" s="243" t="e">
        <f t="shared" si="40"/>
        <v>#DIV/0!</v>
      </c>
      <c r="BB30" s="243" t="e">
        <f t="shared" si="41"/>
        <v>#DIV/0!</v>
      </c>
      <c r="BC30" s="243" t="e">
        <f t="shared" si="42"/>
        <v>#DIV/0!</v>
      </c>
      <c r="BD30" s="244" t="e">
        <f t="shared" si="43"/>
        <v>#DIV/0!</v>
      </c>
      <c r="BE30" s="261"/>
      <c r="BF30" s="222">
        <f t="shared" si="12"/>
        <v>0</v>
      </c>
      <c r="BG30" s="223">
        <f t="shared" si="13"/>
        <v>0</v>
      </c>
      <c r="BH30" s="223">
        <f t="shared" si="14"/>
        <v>0</v>
      </c>
      <c r="BI30" s="223">
        <f t="shared" si="15"/>
        <v>0</v>
      </c>
      <c r="BJ30" s="223">
        <f t="shared" si="16"/>
        <v>0</v>
      </c>
      <c r="BK30" s="223">
        <f t="shared" si="17"/>
        <v>0</v>
      </c>
      <c r="BL30" s="223">
        <f t="shared" si="18"/>
        <v>0</v>
      </c>
      <c r="BM30" s="223">
        <f t="shared" si="19"/>
        <v>0</v>
      </c>
      <c r="BN30" s="223">
        <f t="shared" si="20"/>
        <v>0</v>
      </c>
      <c r="BO30" s="223">
        <f t="shared" si="21"/>
        <v>0</v>
      </c>
      <c r="BP30" s="223">
        <f t="shared" si="22"/>
        <v>0</v>
      </c>
      <c r="BQ30" s="223" t="e">
        <f t="shared" si="23"/>
        <v>#DIV/0!</v>
      </c>
      <c r="BR30" s="223">
        <f t="shared" si="24"/>
        <v>30</v>
      </c>
      <c r="BS30" s="224" t="e">
        <f t="shared" si="25"/>
        <v>#DIV/0!</v>
      </c>
    </row>
    <row r="31" spans="1:72" s="155" customFormat="1" ht="15" customHeight="1" x14ac:dyDescent="0.2">
      <c r="A31" s="225"/>
      <c r="B31" s="226"/>
      <c r="C31" s="227"/>
      <c r="D31" s="226"/>
      <c r="E31" s="227"/>
      <c r="F31" s="262"/>
      <c r="G31" s="262"/>
      <c r="H31" s="263"/>
      <c r="I31" s="264"/>
      <c r="J31" s="262"/>
      <c r="K31" s="262"/>
      <c r="L31" s="262"/>
      <c r="M31" s="262"/>
      <c r="N31" s="262"/>
      <c r="O31" s="262"/>
      <c r="P31" s="262"/>
      <c r="Q31" s="262"/>
      <c r="R31" s="262"/>
      <c r="S31" s="262"/>
      <c r="T31" s="262"/>
      <c r="U31" s="262"/>
      <c r="V31" s="262"/>
      <c r="W31" s="262"/>
      <c r="X31" s="262"/>
      <c r="Y31" s="228"/>
      <c r="Z31" s="228"/>
      <c r="AA31" s="228"/>
      <c r="AB31" s="228"/>
      <c r="AC31" s="228"/>
      <c r="AD31" s="228"/>
      <c r="AE31" s="228"/>
      <c r="AF31" s="228"/>
      <c r="AG31" s="228"/>
      <c r="AH31" s="228"/>
      <c r="AI31" s="228"/>
      <c r="AJ31" s="228"/>
      <c r="AK31" s="228"/>
      <c r="AL31" s="232"/>
      <c r="AM31" s="160"/>
      <c r="AN31" s="233">
        <f t="shared" si="1"/>
        <v>0</v>
      </c>
      <c r="AO31" s="234">
        <f t="shared" si="1"/>
        <v>0</v>
      </c>
      <c r="AP31" s="235">
        <f t="shared" si="1"/>
        <v>0</v>
      </c>
      <c r="AQ31" s="234">
        <f t="shared" si="1"/>
        <v>0</v>
      </c>
      <c r="AR31" s="235">
        <f t="shared" si="1"/>
        <v>0</v>
      </c>
      <c r="AS31" s="265" t="e">
        <f t="shared" si="2"/>
        <v>#DIV/0!</v>
      </c>
      <c r="AT31" s="230" t="e">
        <f t="shared" si="26"/>
        <v>#DIV/0!</v>
      </c>
      <c r="AU31" s="230" t="e">
        <f t="shared" si="27"/>
        <v>#DIV/0!</v>
      </c>
      <c r="AV31" s="230" t="e">
        <f t="shared" si="3"/>
        <v>#DIV/0!</v>
      </c>
      <c r="AW31" s="230" t="e">
        <f t="shared" si="36"/>
        <v>#DIV/0!</v>
      </c>
      <c r="AX31" s="230" t="e">
        <f t="shared" si="37"/>
        <v>#DIV/0!</v>
      </c>
      <c r="AY31" s="230" t="e">
        <f t="shared" si="38"/>
        <v>#DIV/0!</v>
      </c>
      <c r="AZ31" s="266" t="e">
        <f t="shared" si="39"/>
        <v>#DIV/0!</v>
      </c>
      <c r="BA31" s="266" t="e">
        <f t="shared" si="40"/>
        <v>#DIV/0!</v>
      </c>
      <c r="BB31" s="266" t="e">
        <f t="shared" si="41"/>
        <v>#DIV/0!</v>
      </c>
      <c r="BC31" s="266" t="e">
        <f t="shared" si="42"/>
        <v>#DIV/0!</v>
      </c>
      <c r="BD31" s="267" t="e">
        <f t="shared" si="43"/>
        <v>#DIV/0!</v>
      </c>
      <c r="BE31" s="261"/>
      <c r="BF31" s="222">
        <f t="shared" si="12"/>
        <v>0</v>
      </c>
      <c r="BG31" s="223">
        <f t="shared" si="13"/>
        <v>0</v>
      </c>
      <c r="BH31" s="223">
        <f t="shared" si="14"/>
        <v>0</v>
      </c>
      <c r="BI31" s="223">
        <f t="shared" si="15"/>
        <v>0</v>
      </c>
      <c r="BJ31" s="223">
        <f t="shared" si="16"/>
        <v>0</v>
      </c>
      <c r="BK31" s="223">
        <f t="shared" si="17"/>
        <v>0</v>
      </c>
      <c r="BL31" s="223">
        <f t="shared" si="18"/>
        <v>0</v>
      </c>
      <c r="BM31" s="223">
        <f t="shared" si="19"/>
        <v>0</v>
      </c>
      <c r="BN31" s="223">
        <f t="shared" si="20"/>
        <v>0</v>
      </c>
      <c r="BO31" s="223">
        <f t="shared" si="21"/>
        <v>0</v>
      </c>
      <c r="BP31" s="223">
        <f t="shared" si="22"/>
        <v>0</v>
      </c>
      <c r="BQ31" s="223" t="e">
        <f t="shared" si="23"/>
        <v>#DIV/0!</v>
      </c>
      <c r="BR31" s="223">
        <f t="shared" si="24"/>
        <v>30</v>
      </c>
      <c r="BS31" s="224" t="e">
        <f t="shared" si="25"/>
        <v>#DIV/0!</v>
      </c>
    </row>
    <row r="32" spans="1:72" s="155" customFormat="1" ht="15" customHeight="1" x14ac:dyDescent="0.2">
      <c r="A32" s="200"/>
      <c r="B32" s="201"/>
      <c r="C32" s="202"/>
      <c r="D32" s="201"/>
      <c r="E32" s="202"/>
      <c r="F32" s="257"/>
      <c r="G32" s="258"/>
      <c r="H32" s="259"/>
      <c r="I32" s="260"/>
      <c r="J32" s="257"/>
      <c r="K32" s="257"/>
      <c r="L32" s="257"/>
      <c r="M32" s="257"/>
      <c r="N32" s="257"/>
      <c r="O32" s="257"/>
      <c r="P32" s="257"/>
      <c r="Q32" s="257"/>
      <c r="R32" s="257"/>
      <c r="S32" s="257"/>
      <c r="T32" s="257"/>
      <c r="U32" s="257"/>
      <c r="V32" s="257"/>
      <c r="W32" s="257"/>
      <c r="X32" s="257"/>
      <c r="Y32" s="203"/>
      <c r="Z32" s="203"/>
      <c r="AA32" s="203"/>
      <c r="AB32" s="203"/>
      <c r="AC32" s="203"/>
      <c r="AD32" s="203"/>
      <c r="AE32" s="203"/>
      <c r="AF32" s="203"/>
      <c r="AG32" s="203"/>
      <c r="AH32" s="203"/>
      <c r="AI32" s="203"/>
      <c r="AJ32" s="203"/>
      <c r="AK32" s="203"/>
      <c r="AL32" s="207"/>
      <c r="AM32" s="161"/>
      <c r="AN32" s="209">
        <f t="shared" si="1"/>
        <v>0</v>
      </c>
      <c r="AO32" s="210">
        <f t="shared" si="1"/>
        <v>0</v>
      </c>
      <c r="AP32" s="211">
        <f t="shared" si="1"/>
        <v>0</v>
      </c>
      <c r="AQ32" s="210">
        <f t="shared" si="1"/>
        <v>0</v>
      </c>
      <c r="AR32" s="211">
        <f t="shared" si="1"/>
        <v>0</v>
      </c>
      <c r="AS32" s="242" t="e">
        <f t="shared" si="2"/>
        <v>#DIV/0!</v>
      </c>
      <c r="AT32" s="205" t="e">
        <f t="shared" si="26"/>
        <v>#DIV/0!</v>
      </c>
      <c r="AU32" s="205" t="e">
        <f t="shared" si="27"/>
        <v>#DIV/0!</v>
      </c>
      <c r="AV32" s="205" t="e">
        <f t="shared" si="3"/>
        <v>#DIV/0!</v>
      </c>
      <c r="AW32" s="205" t="e">
        <f t="shared" ref="AW32:AW38" si="44">(I32-J32)*40/H32</f>
        <v>#DIV/0!</v>
      </c>
      <c r="AX32" s="205" t="e">
        <f t="shared" ref="AX32:AX38" si="45">(K32-L32)*40/H32</f>
        <v>#DIV/0!</v>
      </c>
      <c r="AY32" s="205" t="e">
        <f t="shared" ref="AY32:AY38" si="46">(M32-N32)*40/H32</f>
        <v>#DIV/0!</v>
      </c>
      <c r="AZ32" s="243" t="e">
        <f t="shared" ref="AZ32:AZ38" si="47">(O32-P32)*40/H32</f>
        <v>#DIV/0!</v>
      </c>
      <c r="BA32" s="243" t="e">
        <f t="shared" ref="BA32:BA38" si="48">(Q32-R32)*40/H32</f>
        <v>#DIV/0!</v>
      </c>
      <c r="BB32" s="243" t="e">
        <f t="shared" ref="BB32:BB38" si="49">(S32-T32)*40/H32</f>
        <v>#DIV/0!</v>
      </c>
      <c r="BC32" s="243" t="e">
        <f t="shared" ref="BC32:BC38" si="50">(U32-V32)*40/H32</f>
        <v>#DIV/0!</v>
      </c>
      <c r="BD32" s="244" t="e">
        <f t="shared" ref="BD32:BD38" si="51">(W32-X32)*40/H32</f>
        <v>#DIV/0!</v>
      </c>
      <c r="BE32" s="261"/>
      <c r="BF32" s="222">
        <f t="shared" si="12"/>
        <v>0</v>
      </c>
      <c r="BG32" s="223">
        <f t="shared" si="13"/>
        <v>0</v>
      </c>
      <c r="BH32" s="223">
        <f t="shared" si="14"/>
        <v>0</v>
      </c>
      <c r="BI32" s="223">
        <f t="shared" si="15"/>
        <v>0</v>
      </c>
      <c r="BJ32" s="223">
        <f t="shared" si="16"/>
        <v>0</v>
      </c>
      <c r="BK32" s="223">
        <f t="shared" si="17"/>
        <v>0</v>
      </c>
      <c r="BL32" s="223">
        <f t="shared" si="18"/>
        <v>0</v>
      </c>
      <c r="BM32" s="223">
        <f t="shared" si="19"/>
        <v>0</v>
      </c>
      <c r="BN32" s="223">
        <f t="shared" si="20"/>
        <v>0</v>
      </c>
      <c r="BO32" s="223">
        <f t="shared" si="21"/>
        <v>0</v>
      </c>
      <c r="BP32" s="223">
        <f t="shared" si="22"/>
        <v>0</v>
      </c>
      <c r="BQ32" s="223" t="e">
        <f t="shared" si="23"/>
        <v>#DIV/0!</v>
      </c>
      <c r="BR32" s="223">
        <f t="shared" si="24"/>
        <v>30</v>
      </c>
      <c r="BS32" s="224" t="e">
        <f t="shared" si="25"/>
        <v>#DIV/0!</v>
      </c>
    </row>
    <row r="33" spans="1:71" s="155" customFormat="1" ht="15" customHeight="1" x14ac:dyDescent="0.2">
      <c r="A33" s="200"/>
      <c r="B33" s="268"/>
      <c r="C33" s="202"/>
      <c r="D33" s="268"/>
      <c r="E33" s="202"/>
      <c r="F33" s="257"/>
      <c r="G33" s="258"/>
      <c r="H33" s="259"/>
      <c r="I33" s="260"/>
      <c r="J33" s="257"/>
      <c r="K33" s="257"/>
      <c r="L33" s="257"/>
      <c r="M33" s="257"/>
      <c r="N33" s="257"/>
      <c r="O33" s="257"/>
      <c r="P33" s="257"/>
      <c r="Q33" s="257"/>
      <c r="R33" s="257"/>
      <c r="S33" s="257"/>
      <c r="T33" s="257"/>
      <c r="U33" s="257"/>
      <c r="V33" s="257"/>
      <c r="W33" s="257"/>
      <c r="X33" s="257"/>
      <c r="Y33" s="203"/>
      <c r="Z33" s="203"/>
      <c r="AA33" s="203"/>
      <c r="AB33" s="203"/>
      <c r="AC33" s="203"/>
      <c r="AD33" s="203"/>
      <c r="AE33" s="203"/>
      <c r="AF33" s="203"/>
      <c r="AG33" s="203"/>
      <c r="AH33" s="203"/>
      <c r="AI33" s="203"/>
      <c r="AJ33" s="203"/>
      <c r="AK33" s="203"/>
      <c r="AL33" s="207"/>
      <c r="AM33" s="161"/>
      <c r="AN33" s="209">
        <f t="shared" si="1"/>
        <v>0</v>
      </c>
      <c r="AO33" s="210">
        <f t="shared" si="1"/>
        <v>0</v>
      </c>
      <c r="AP33" s="211">
        <f t="shared" si="1"/>
        <v>0</v>
      </c>
      <c r="AQ33" s="210">
        <f t="shared" si="1"/>
        <v>0</v>
      </c>
      <c r="AR33" s="211">
        <f t="shared" si="1"/>
        <v>0</v>
      </c>
      <c r="AS33" s="242" t="e">
        <f t="shared" si="2"/>
        <v>#DIV/0!</v>
      </c>
      <c r="AT33" s="205" t="e">
        <f t="shared" si="26"/>
        <v>#DIV/0!</v>
      </c>
      <c r="AU33" s="205" t="e">
        <f t="shared" si="27"/>
        <v>#DIV/0!</v>
      </c>
      <c r="AV33" s="205" t="e">
        <f t="shared" si="3"/>
        <v>#DIV/0!</v>
      </c>
      <c r="AW33" s="205" t="e">
        <f t="shared" si="44"/>
        <v>#DIV/0!</v>
      </c>
      <c r="AX33" s="205" t="e">
        <f t="shared" si="45"/>
        <v>#DIV/0!</v>
      </c>
      <c r="AY33" s="205" t="e">
        <f t="shared" si="46"/>
        <v>#DIV/0!</v>
      </c>
      <c r="AZ33" s="243" t="e">
        <f t="shared" si="47"/>
        <v>#DIV/0!</v>
      </c>
      <c r="BA33" s="243" t="e">
        <f t="shared" si="48"/>
        <v>#DIV/0!</v>
      </c>
      <c r="BB33" s="243" t="e">
        <f t="shared" si="49"/>
        <v>#DIV/0!</v>
      </c>
      <c r="BC33" s="243" t="e">
        <f t="shared" si="50"/>
        <v>#DIV/0!</v>
      </c>
      <c r="BD33" s="244" t="e">
        <f t="shared" si="51"/>
        <v>#DIV/0!</v>
      </c>
      <c r="BE33" s="261"/>
      <c r="BF33" s="222">
        <f t="shared" si="12"/>
        <v>0</v>
      </c>
      <c r="BG33" s="223">
        <f t="shared" si="13"/>
        <v>0</v>
      </c>
      <c r="BH33" s="223">
        <f t="shared" si="14"/>
        <v>0</v>
      </c>
      <c r="BI33" s="223">
        <f t="shared" si="15"/>
        <v>0</v>
      </c>
      <c r="BJ33" s="223">
        <f t="shared" si="16"/>
        <v>0</v>
      </c>
      <c r="BK33" s="223">
        <f t="shared" si="17"/>
        <v>0</v>
      </c>
      <c r="BL33" s="223">
        <f t="shared" si="18"/>
        <v>0</v>
      </c>
      <c r="BM33" s="223">
        <f t="shared" si="19"/>
        <v>0</v>
      </c>
      <c r="BN33" s="223">
        <f t="shared" si="20"/>
        <v>0</v>
      </c>
      <c r="BO33" s="223">
        <f t="shared" si="21"/>
        <v>0</v>
      </c>
      <c r="BP33" s="223">
        <f t="shared" si="22"/>
        <v>0</v>
      </c>
      <c r="BQ33" s="223" t="e">
        <f t="shared" si="23"/>
        <v>#DIV/0!</v>
      </c>
      <c r="BR33" s="223">
        <f t="shared" si="24"/>
        <v>30</v>
      </c>
      <c r="BS33" s="224" t="e">
        <f t="shared" si="25"/>
        <v>#DIV/0!</v>
      </c>
    </row>
    <row r="34" spans="1:71" s="155" customFormat="1" ht="15" customHeight="1" x14ac:dyDescent="0.2">
      <c r="A34" s="200"/>
      <c r="B34" s="201"/>
      <c r="C34" s="202"/>
      <c r="D34" s="201"/>
      <c r="E34" s="202"/>
      <c r="F34" s="257"/>
      <c r="G34" s="258"/>
      <c r="H34" s="259"/>
      <c r="I34" s="260"/>
      <c r="J34" s="257"/>
      <c r="K34" s="257"/>
      <c r="L34" s="257"/>
      <c r="M34" s="257"/>
      <c r="N34" s="257"/>
      <c r="O34" s="257"/>
      <c r="P34" s="257"/>
      <c r="Q34" s="257"/>
      <c r="R34" s="257"/>
      <c r="S34" s="257"/>
      <c r="T34" s="257"/>
      <c r="U34" s="257"/>
      <c r="V34" s="257"/>
      <c r="W34" s="257"/>
      <c r="X34" s="257"/>
      <c r="Y34" s="203"/>
      <c r="Z34" s="203"/>
      <c r="AA34" s="203"/>
      <c r="AB34" s="203"/>
      <c r="AC34" s="203"/>
      <c r="AD34" s="203"/>
      <c r="AE34" s="203"/>
      <c r="AF34" s="203"/>
      <c r="AG34" s="203"/>
      <c r="AH34" s="203"/>
      <c r="AI34" s="203"/>
      <c r="AJ34" s="203"/>
      <c r="AK34" s="203"/>
      <c r="AL34" s="207"/>
      <c r="AM34" s="161"/>
      <c r="AN34" s="209">
        <f t="shared" si="1"/>
        <v>0</v>
      </c>
      <c r="AO34" s="210">
        <f t="shared" si="1"/>
        <v>0</v>
      </c>
      <c r="AP34" s="211">
        <f t="shared" si="1"/>
        <v>0</v>
      </c>
      <c r="AQ34" s="210">
        <f t="shared" si="1"/>
        <v>0</v>
      </c>
      <c r="AR34" s="211">
        <f t="shared" si="1"/>
        <v>0</v>
      </c>
      <c r="AS34" s="242" t="e">
        <f t="shared" si="2"/>
        <v>#DIV/0!</v>
      </c>
      <c r="AT34" s="205" t="e">
        <f t="shared" si="26"/>
        <v>#DIV/0!</v>
      </c>
      <c r="AU34" s="205" t="e">
        <f t="shared" si="27"/>
        <v>#DIV/0!</v>
      </c>
      <c r="AV34" s="205" t="e">
        <f t="shared" si="3"/>
        <v>#DIV/0!</v>
      </c>
      <c r="AW34" s="205" t="e">
        <f t="shared" si="44"/>
        <v>#DIV/0!</v>
      </c>
      <c r="AX34" s="205" t="e">
        <f t="shared" si="45"/>
        <v>#DIV/0!</v>
      </c>
      <c r="AY34" s="205" t="e">
        <f t="shared" si="46"/>
        <v>#DIV/0!</v>
      </c>
      <c r="AZ34" s="243" t="e">
        <f t="shared" si="47"/>
        <v>#DIV/0!</v>
      </c>
      <c r="BA34" s="243" t="e">
        <f t="shared" si="48"/>
        <v>#DIV/0!</v>
      </c>
      <c r="BB34" s="243" t="e">
        <f t="shared" si="49"/>
        <v>#DIV/0!</v>
      </c>
      <c r="BC34" s="243" t="e">
        <f t="shared" si="50"/>
        <v>#DIV/0!</v>
      </c>
      <c r="BD34" s="244" t="e">
        <f t="shared" si="51"/>
        <v>#DIV/0!</v>
      </c>
      <c r="BE34" s="261"/>
      <c r="BF34" s="222">
        <f t="shared" si="12"/>
        <v>0</v>
      </c>
      <c r="BG34" s="223">
        <f t="shared" si="13"/>
        <v>0</v>
      </c>
      <c r="BH34" s="223">
        <f t="shared" si="14"/>
        <v>0</v>
      </c>
      <c r="BI34" s="223">
        <f t="shared" si="15"/>
        <v>0</v>
      </c>
      <c r="BJ34" s="223">
        <f t="shared" si="16"/>
        <v>0</v>
      </c>
      <c r="BK34" s="223">
        <f t="shared" si="17"/>
        <v>0</v>
      </c>
      <c r="BL34" s="223">
        <f t="shared" si="18"/>
        <v>0</v>
      </c>
      <c r="BM34" s="223">
        <f t="shared" si="19"/>
        <v>0</v>
      </c>
      <c r="BN34" s="223">
        <f t="shared" si="20"/>
        <v>0</v>
      </c>
      <c r="BO34" s="223">
        <f t="shared" si="21"/>
        <v>0</v>
      </c>
      <c r="BP34" s="223">
        <f t="shared" si="22"/>
        <v>0</v>
      </c>
      <c r="BQ34" s="223" t="e">
        <f t="shared" si="23"/>
        <v>#DIV/0!</v>
      </c>
      <c r="BR34" s="223">
        <f t="shared" si="24"/>
        <v>30</v>
      </c>
      <c r="BS34" s="224" t="e">
        <f t="shared" si="25"/>
        <v>#DIV/0!</v>
      </c>
    </row>
    <row r="35" spans="1:71" s="155" customFormat="1" ht="15" customHeight="1" x14ac:dyDescent="0.2">
      <c r="A35" s="200"/>
      <c r="B35" s="201"/>
      <c r="C35" s="202"/>
      <c r="D35" s="201"/>
      <c r="E35" s="202"/>
      <c r="F35" s="257"/>
      <c r="G35" s="258"/>
      <c r="H35" s="259"/>
      <c r="I35" s="260"/>
      <c r="J35" s="257"/>
      <c r="K35" s="257"/>
      <c r="L35" s="257"/>
      <c r="M35" s="257"/>
      <c r="N35" s="257"/>
      <c r="O35" s="257"/>
      <c r="P35" s="257"/>
      <c r="Q35" s="257"/>
      <c r="R35" s="257"/>
      <c r="S35" s="257"/>
      <c r="T35" s="257"/>
      <c r="U35" s="257"/>
      <c r="V35" s="257"/>
      <c r="W35" s="257"/>
      <c r="X35" s="257"/>
      <c r="Y35" s="203"/>
      <c r="Z35" s="203"/>
      <c r="AA35" s="203"/>
      <c r="AB35" s="203"/>
      <c r="AC35" s="203"/>
      <c r="AD35" s="203"/>
      <c r="AE35" s="203"/>
      <c r="AF35" s="203"/>
      <c r="AG35" s="203"/>
      <c r="AH35" s="203"/>
      <c r="AI35" s="203"/>
      <c r="AJ35" s="203"/>
      <c r="AK35" s="203"/>
      <c r="AL35" s="207"/>
      <c r="AM35" s="161"/>
      <c r="AN35" s="209">
        <f t="shared" si="1"/>
        <v>0</v>
      </c>
      <c r="AO35" s="210">
        <f t="shared" si="1"/>
        <v>0</v>
      </c>
      <c r="AP35" s="211">
        <f t="shared" si="1"/>
        <v>0</v>
      </c>
      <c r="AQ35" s="210">
        <f t="shared" si="1"/>
        <v>0</v>
      </c>
      <c r="AR35" s="211">
        <f t="shared" si="1"/>
        <v>0</v>
      </c>
      <c r="AS35" s="242" t="e">
        <f t="shared" si="2"/>
        <v>#DIV/0!</v>
      </c>
      <c r="AT35" s="205" t="e">
        <f t="shared" si="26"/>
        <v>#DIV/0!</v>
      </c>
      <c r="AU35" s="205" t="e">
        <f t="shared" si="27"/>
        <v>#DIV/0!</v>
      </c>
      <c r="AV35" s="205" t="e">
        <f t="shared" si="3"/>
        <v>#DIV/0!</v>
      </c>
      <c r="AW35" s="205" t="e">
        <f t="shared" si="44"/>
        <v>#DIV/0!</v>
      </c>
      <c r="AX35" s="205" t="e">
        <f t="shared" si="45"/>
        <v>#DIV/0!</v>
      </c>
      <c r="AY35" s="205" t="e">
        <f t="shared" si="46"/>
        <v>#DIV/0!</v>
      </c>
      <c r="AZ35" s="243" t="e">
        <f t="shared" si="47"/>
        <v>#DIV/0!</v>
      </c>
      <c r="BA35" s="243" t="e">
        <f t="shared" si="48"/>
        <v>#DIV/0!</v>
      </c>
      <c r="BB35" s="243" t="e">
        <f t="shared" si="49"/>
        <v>#DIV/0!</v>
      </c>
      <c r="BC35" s="243" t="e">
        <f t="shared" si="50"/>
        <v>#DIV/0!</v>
      </c>
      <c r="BD35" s="244" t="e">
        <f t="shared" si="51"/>
        <v>#DIV/0!</v>
      </c>
      <c r="BE35" s="261"/>
      <c r="BF35" s="222">
        <f t="shared" si="12"/>
        <v>0</v>
      </c>
      <c r="BG35" s="223">
        <f t="shared" si="13"/>
        <v>0</v>
      </c>
      <c r="BH35" s="223">
        <f t="shared" si="14"/>
        <v>0</v>
      </c>
      <c r="BI35" s="223">
        <f t="shared" si="15"/>
        <v>0</v>
      </c>
      <c r="BJ35" s="223">
        <f t="shared" si="16"/>
        <v>0</v>
      </c>
      <c r="BK35" s="223">
        <f t="shared" si="17"/>
        <v>0</v>
      </c>
      <c r="BL35" s="223">
        <f t="shared" si="18"/>
        <v>0</v>
      </c>
      <c r="BM35" s="223">
        <f t="shared" si="19"/>
        <v>0</v>
      </c>
      <c r="BN35" s="223">
        <f t="shared" si="20"/>
        <v>0</v>
      </c>
      <c r="BO35" s="223">
        <f t="shared" si="21"/>
        <v>0</v>
      </c>
      <c r="BP35" s="223">
        <f t="shared" si="22"/>
        <v>0</v>
      </c>
      <c r="BQ35" s="223" t="e">
        <f t="shared" si="23"/>
        <v>#DIV/0!</v>
      </c>
      <c r="BR35" s="223">
        <f t="shared" si="24"/>
        <v>30</v>
      </c>
      <c r="BS35" s="224" t="e">
        <f t="shared" si="25"/>
        <v>#DIV/0!</v>
      </c>
    </row>
    <row r="36" spans="1:71" s="155" customFormat="1" ht="15" customHeight="1" x14ac:dyDescent="0.2">
      <c r="A36" s="200"/>
      <c r="B36" s="201"/>
      <c r="C36" s="202"/>
      <c r="D36" s="201"/>
      <c r="E36" s="202"/>
      <c r="F36" s="257"/>
      <c r="G36" s="258"/>
      <c r="H36" s="259"/>
      <c r="I36" s="260"/>
      <c r="J36" s="257"/>
      <c r="K36" s="257"/>
      <c r="L36" s="257"/>
      <c r="M36" s="257"/>
      <c r="N36" s="257"/>
      <c r="O36" s="257"/>
      <c r="P36" s="257"/>
      <c r="Q36" s="257"/>
      <c r="R36" s="257"/>
      <c r="S36" s="257"/>
      <c r="T36" s="257"/>
      <c r="U36" s="257"/>
      <c r="V36" s="257"/>
      <c r="W36" s="257"/>
      <c r="X36" s="257"/>
      <c r="Y36" s="203"/>
      <c r="Z36" s="203"/>
      <c r="AA36" s="203"/>
      <c r="AB36" s="203"/>
      <c r="AC36" s="203"/>
      <c r="AD36" s="203"/>
      <c r="AE36" s="203"/>
      <c r="AF36" s="203"/>
      <c r="AG36" s="203"/>
      <c r="AH36" s="203"/>
      <c r="AI36" s="203"/>
      <c r="AJ36" s="203"/>
      <c r="AK36" s="203"/>
      <c r="AL36" s="207"/>
      <c r="AM36" s="161"/>
      <c r="AN36" s="209">
        <f t="shared" si="1"/>
        <v>0</v>
      </c>
      <c r="AO36" s="210">
        <f t="shared" si="1"/>
        <v>0</v>
      </c>
      <c r="AP36" s="211">
        <f t="shared" si="1"/>
        <v>0</v>
      </c>
      <c r="AQ36" s="210">
        <f t="shared" si="1"/>
        <v>0</v>
      </c>
      <c r="AR36" s="211">
        <f t="shared" si="1"/>
        <v>0</v>
      </c>
      <c r="AS36" s="242" t="e">
        <f t="shared" si="2"/>
        <v>#DIV/0!</v>
      </c>
      <c r="AT36" s="205" t="e">
        <f t="shared" si="26"/>
        <v>#DIV/0!</v>
      </c>
      <c r="AU36" s="205" t="e">
        <f t="shared" si="27"/>
        <v>#DIV/0!</v>
      </c>
      <c r="AV36" s="205" t="e">
        <f t="shared" si="3"/>
        <v>#DIV/0!</v>
      </c>
      <c r="AW36" s="205" t="e">
        <f t="shared" si="44"/>
        <v>#DIV/0!</v>
      </c>
      <c r="AX36" s="205" t="e">
        <f t="shared" si="45"/>
        <v>#DIV/0!</v>
      </c>
      <c r="AY36" s="205" t="e">
        <f t="shared" si="46"/>
        <v>#DIV/0!</v>
      </c>
      <c r="AZ36" s="243" t="e">
        <f t="shared" si="47"/>
        <v>#DIV/0!</v>
      </c>
      <c r="BA36" s="243" t="e">
        <f t="shared" si="48"/>
        <v>#DIV/0!</v>
      </c>
      <c r="BB36" s="243" t="e">
        <f t="shared" si="49"/>
        <v>#DIV/0!</v>
      </c>
      <c r="BC36" s="243" t="e">
        <f t="shared" si="50"/>
        <v>#DIV/0!</v>
      </c>
      <c r="BD36" s="244" t="e">
        <f t="shared" si="51"/>
        <v>#DIV/0!</v>
      </c>
      <c r="BE36" s="261"/>
      <c r="BF36" s="222">
        <f t="shared" si="12"/>
        <v>0</v>
      </c>
      <c r="BG36" s="223">
        <f t="shared" si="13"/>
        <v>0</v>
      </c>
      <c r="BH36" s="223">
        <f t="shared" si="14"/>
        <v>0</v>
      </c>
      <c r="BI36" s="223">
        <f t="shared" si="15"/>
        <v>0</v>
      </c>
      <c r="BJ36" s="223">
        <f t="shared" si="16"/>
        <v>0</v>
      </c>
      <c r="BK36" s="223">
        <f t="shared" si="17"/>
        <v>0</v>
      </c>
      <c r="BL36" s="223">
        <f t="shared" si="18"/>
        <v>0</v>
      </c>
      <c r="BM36" s="223">
        <f t="shared" si="19"/>
        <v>0</v>
      </c>
      <c r="BN36" s="223">
        <f t="shared" si="20"/>
        <v>0</v>
      </c>
      <c r="BO36" s="223">
        <f t="shared" si="21"/>
        <v>0</v>
      </c>
      <c r="BP36" s="223">
        <f t="shared" si="22"/>
        <v>0</v>
      </c>
      <c r="BQ36" s="223" t="e">
        <f t="shared" si="23"/>
        <v>#DIV/0!</v>
      </c>
      <c r="BR36" s="223">
        <f t="shared" si="24"/>
        <v>30</v>
      </c>
      <c r="BS36" s="224" t="e">
        <f t="shared" si="25"/>
        <v>#DIV/0!</v>
      </c>
    </row>
    <row r="37" spans="1:71" s="155" customFormat="1" ht="15" customHeight="1" x14ac:dyDescent="0.2">
      <c r="A37" s="200"/>
      <c r="B37" s="201"/>
      <c r="C37" s="202"/>
      <c r="D37" s="201"/>
      <c r="E37" s="202"/>
      <c r="F37" s="257"/>
      <c r="G37" s="258"/>
      <c r="H37" s="259"/>
      <c r="I37" s="260"/>
      <c r="J37" s="257"/>
      <c r="K37" s="257"/>
      <c r="L37" s="257"/>
      <c r="M37" s="257"/>
      <c r="N37" s="257"/>
      <c r="O37" s="257"/>
      <c r="P37" s="257"/>
      <c r="Q37" s="257"/>
      <c r="R37" s="257"/>
      <c r="S37" s="257"/>
      <c r="T37" s="257"/>
      <c r="U37" s="257"/>
      <c r="V37" s="257"/>
      <c r="W37" s="257"/>
      <c r="X37" s="257"/>
      <c r="Y37" s="203"/>
      <c r="Z37" s="203"/>
      <c r="AA37" s="203"/>
      <c r="AB37" s="203"/>
      <c r="AC37" s="203"/>
      <c r="AD37" s="203"/>
      <c r="AE37" s="203"/>
      <c r="AF37" s="203"/>
      <c r="AG37" s="203"/>
      <c r="AH37" s="203"/>
      <c r="AI37" s="203"/>
      <c r="AJ37" s="203"/>
      <c r="AK37" s="203"/>
      <c r="AL37" s="207"/>
      <c r="AM37" s="161"/>
      <c r="AN37" s="209">
        <f t="shared" si="1"/>
        <v>0</v>
      </c>
      <c r="AO37" s="210">
        <f t="shared" si="1"/>
        <v>0</v>
      </c>
      <c r="AP37" s="211">
        <f t="shared" si="1"/>
        <v>0</v>
      </c>
      <c r="AQ37" s="210">
        <f t="shared" si="1"/>
        <v>0</v>
      </c>
      <c r="AR37" s="211">
        <f t="shared" si="1"/>
        <v>0</v>
      </c>
      <c r="AS37" s="242" t="e">
        <f t="shared" si="2"/>
        <v>#DIV/0!</v>
      </c>
      <c r="AT37" s="205" t="e">
        <f t="shared" si="26"/>
        <v>#DIV/0!</v>
      </c>
      <c r="AU37" s="205" t="e">
        <f t="shared" si="27"/>
        <v>#DIV/0!</v>
      </c>
      <c r="AV37" s="205" t="e">
        <f t="shared" si="3"/>
        <v>#DIV/0!</v>
      </c>
      <c r="AW37" s="205" t="e">
        <f t="shared" si="44"/>
        <v>#DIV/0!</v>
      </c>
      <c r="AX37" s="205" t="e">
        <f t="shared" si="45"/>
        <v>#DIV/0!</v>
      </c>
      <c r="AY37" s="205" t="e">
        <f t="shared" si="46"/>
        <v>#DIV/0!</v>
      </c>
      <c r="AZ37" s="243" t="e">
        <f t="shared" si="47"/>
        <v>#DIV/0!</v>
      </c>
      <c r="BA37" s="243" t="e">
        <f t="shared" si="48"/>
        <v>#DIV/0!</v>
      </c>
      <c r="BB37" s="243" t="e">
        <f t="shared" si="49"/>
        <v>#DIV/0!</v>
      </c>
      <c r="BC37" s="243" t="e">
        <f t="shared" si="50"/>
        <v>#DIV/0!</v>
      </c>
      <c r="BD37" s="244" t="e">
        <f t="shared" si="51"/>
        <v>#DIV/0!</v>
      </c>
      <c r="BE37" s="261"/>
      <c r="BF37" s="222">
        <f t="shared" si="12"/>
        <v>0</v>
      </c>
      <c r="BG37" s="223">
        <f t="shared" si="13"/>
        <v>0</v>
      </c>
      <c r="BH37" s="223">
        <f t="shared" si="14"/>
        <v>0</v>
      </c>
      <c r="BI37" s="223">
        <f t="shared" si="15"/>
        <v>0</v>
      </c>
      <c r="BJ37" s="223">
        <f t="shared" si="16"/>
        <v>0</v>
      </c>
      <c r="BK37" s="223">
        <f t="shared" si="17"/>
        <v>0</v>
      </c>
      <c r="BL37" s="223">
        <f t="shared" si="18"/>
        <v>0</v>
      </c>
      <c r="BM37" s="223">
        <f t="shared" si="19"/>
        <v>0</v>
      </c>
      <c r="BN37" s="223">
        <f t="shared" si="20"/>
        <v>0</v>
      </c>
      <c r="BO37" s="223">
        <f t="shared" si="21"/>
        <v>0</v>
      </c>
      <c r="BP37" s="223">
        <f t="shared" si="22"/>
        <v>0</v>
      </c>
      <c r="BQ37" s="223" t="e">
        <f t="shared" si="23"/>
        <v>#DIV/0!</v>
      </c>
      <c r="BR37" s="223">
        <f t="shared" si="24"/>
        <v>30</v>
      </c>
      <c r="BS37" s="224" t="e">
        <f t="shared" si="25"/>
        <v>#DIV/0!</v>
      </c>
    </row>
    <row r="38" spans="1:71" s="155" customFormat="1" ht="15" customHeight="1" thickBot="1" x14ac:dyDescent="0.25">
      <c r="A38" s="269"/>
      <c r="B38" s="270"/>
      <c r="C38" s="271"/>
      <c r="D38" s="270"/>
      <c r="E38" s="271"/>
      <c r="F38" s="272"/>
      <c r="G38" s="273"/>
      <c r="H38" s="274"/>
      <c r="I38" s="275"/>
      <c r="J38" s="272"/>
      <c r="K38" s="272"/>
      <c r="L38" s="272"/>
      <c r="M38" s="272"/>
      <c r="N38" s="272"/>
      <c r="O38" s="272"/>
      <c r="P38" s="272"/>
      <c r="Q38" s="272"/>
      <c r="R38" s="272"/>
      <c r="S38" s="272"/>
      <c r="T38" s="272"/>
      <c r="U38" s="272"/>
      <c r="V38" s="272"/>
      <c r="W38" s="272"/>
      <c r="X38" s="272"/>
      <c r="Y38" s="276"/>
      <c r="Z38" s="276"/>
      <c r="AA38" s="276"/>
      <c r="AB38" s="276"/>
      <c r="AC38" s="276"/>
      <c r="AD38" s="276"/>
      <c r="AE38" s="276"/>
      <c r="AF38" s="276"/>
      <c r="AG38" s="276"/>
      <c r="AH38" s="276"/>
      <c r="AI38" s="276"/>
      <c r="AJ38" s="276"/>
      <c r="AK38" s="276"/>
      <c r="AL38" s="277"/>
      <c r="AM38" s="161"/>
      <c r="AN38" s="278">
        <f t="shared" si="1"/>
        <v>0</v>
      </c>
      <c r="AO38" s="279">
        <f t="shared" si="1"/>
        <v>0</v>
      </c>
      <c r="AP38" s="280">
        <f t="shared" si="1"/>
        <v>0</v>
      </c>
      <c r="AQ38" s="279">
        <f t="shared" si="1"/>
        <v>0</v>
      </c>
      <c r="AR38" s="280">
        <f t="shared" si="1"/>
        <v>0</v>
      </c>
      <c r="AS38" s="249" t="e">
        <f t="shared" si="2"/>
        <v>#DIV/0!</v>
      </c>
      <c r="AT38" s="250" t="e">
        <f t="shared" si="26"/>
        <v>#DIV/0!</v>
      </c>
      <c r="AU38" s="250" t="e">
        <f t="shared" si="27"/>
        <v>#DIV/0!</v>
      </c>
      <c r="AV38" s="250" t="e">
        <f t="shared" si="3"/>
        <v>#DIV/0!</v>
      </c>
      <c r="AW38" s="250" t="e">
        <f t="shared" si="44"/>
        <v>#DIV/0!</v>
      </c>
      <c r="AX38" s="250" t="e">
        <f t="shared" si="45"/>
        <v>#DIV/0!</v>
      </c>
      <c r="AY38" s="250" t="e">
        <f t="shared" si="46"/>
        <v>#DIV/0!</v>
      </c>
      <c r="AZ38" s="251" t="e">
        <f t="shared" si="47"/>
        <v>#DIV/0!</v>
      </c>
      <c r="BA38" s="251" t="e">
        <f t="shared" si="48"/>
        <v>#DIV/0!</v>
      </c>
      <c r="BB38" s="251" t="e">
        <f t="shared" si="49"/>
        <v>#DIV/0!</v>
      </c>
      <c r="BC38" s="251" t="e">
        <f t="shared" si="50"/>
        <v>#DIV/0!</v>
      </c>
      <c r="BD38" s="252" t="e">
        <f t="shared" si="51"/>
        <v>#DIV/0!</v>
      </c>
      <c r="BE38" s="261"/>
      <c r="BF38" s="254">
        <f t="shared" si="12"/>
        <v>0</v>
      </c>
      <c r="BG38" s="255">
        <f t="shared" si="13"/>
        <v>0</v>
      </c>
      <c r="BH38" s="255">
        <f t="shared" si="14"/>
        <v>0</v>
      </c>
      <c r="BI38" s="255">
        <f t="shared" si="15"/>
        <v>0</v>
      </c>
      <c r="BJ38" s="255">
        <f t="shared" si="16"/>
        <v>0</v>
      </c>
      <c r="BK38" s="255">
        <f t="shared" si="17"/>
        <v>0</v>
      </c>
      <c r="BL38" s="255">
        <f t="shared" si="18"/>
        <v>0</v>
      </c>
      <c r="BM38" s="255">
        <f t="shared" si="19"/>
        <v>0</v>
      </c>
      <c r="BN38" s="255">
        <f t="shared" si="20"/>
        <v>0</v>
      </c>
      <c r="BO38" s="255">
        <f t="shared" si="21"/>
        <v>0</v>
      </c>
      <c r="BP38" s="255">
        <f t="shared" si="22"/>
        <v>0</v>
      </c>
      <c r="BQ38" s="255" t="e">
        <f t="shared" si="23"/>
        <v>#DIV/0!</v>
      </c>
      <c r="BR38" s="255">
        <f t="shared" si="24"/>
        <v>30</v>
      </c>
      <c r="BS38" s="256" t="e">
        <f t="shared" si="25"/>
        <v>#DIV/0!</v>
      </c>
    </row>
    <row r="39" spans="1:71" x14ac:dyDescent="0.2">
      <c r="A39" s="150"/>
      <c r="B39" s="170"/>
      <c r="C39" s="170"/>
      <c r="D39" s="170"/>
      <c r="E39" s="170"/>
      <c r="AN39" s="150"/>
      <c r="AO39" s="170"/>
      <c r="AP39" s="170"/>
      <c r="AQ39" s="170"/>
      <c r="AR39" s="170"/>
      <c r="AS39" s="157"/>
      <c r="AT39" s="153"/>
      <c r="AU39" s="153"/>
      <c r="AV39" s="153"/>
      <c r="AW39" s="153"/>
      <c r="AX39" s="281"/>
      <c r="AY39" s="281"/>
    </row>
    <row r="40" spans="1:71" x14ac:dyDescent="0.2">
      <c r="A40" s="150"/>
      <c r="B40" s="170"/>
      <c r="C40" s="170"/>
      <c r="D40" s="170"/>
      <c r="E40" s="170"/>
      <c r="AN40" s="150"/>
      <c r="AO40" s="170"/>
      <c r="AP40" s="170"/>
      <c r="AQ40" s="170"/>
      <c r="AR40" s="170"/>
      <c r="AS40" s="157"/>
      <c r="AT40" s="153"/>
      <c r="AU40" s="153"/>
      <c r="AV40" s="153"/>
      <c r="AW40" s="153"/>
      <c r="AX40" s="281"/>
      <c r="AY40" s="281"/>
    </row>
    <row r="41" spans="1:71" x14ac:dyDescent="0.2">
      <c r="A41" s="150"/>
      <c r="B41" s="170"/>
      <c r="C41" s="170"/>
      <c r="D41" s="170"/>
      <c r="E41" s="170"/>
      <c r="AN41" s="150"/>
      <c r="AO41" s="170"/>
      <c r="AP41" s="170"/>
      <c r="AQ41" s="170"/>
      <c r="AR41" s="170"/>
      <c r="AS41" s="157"/>
      <c r="AT41" s="153"/>
      <c r="AU41" s="153"/>
      <c r="AV41" s="153"/>
      <c r="AW41" s="153"/>
      <c r="AX41" s="281"/>
      <c r="AY41" s="281"/>
    </row>
    <row r="42" spans="1:71" x14ac:dyDescent="0.2">
      <c r="A42" s="150"/>
      <c r="B42" s="170"/>
      <c r="C42" s="170"/>
      <c r="D42" s="170"/>
      <c r="E42" s="170"/>
      <c r="AN42" s="150"/>
      <c r="AO42" s="170"/>
      <c r="AP42" s="170"/>
      <c r="AQ42" s="170"/>
      <c r="AR42" s="170"/>
      <c r="AS42" s="157"/>
      <c r="AT42" s="153"/>
      <c r="AU42" s="153"/>
      <c r="AV42" s="153"/>
      <c r="AW42" s="153"/>
      <c r="AX42" s="281"/>
      <c r="AY42" s="281"/>
    </row>
    <row r="43" spans="1:71" x14ac:dyDescent="0.2">
      <c r="A43" s="150"/>
      <c r="B43" s="170"/>
      <c r="C43" s="170"/>
      <c r="D43" s="170"/>
      <c r="E43" s="170"/>
      <c r="AN43" s="150"/>
      <c r="AO43" s="170"/>
      <c r="AP43" s="170"/>
      <c r="AQ43" s="170"/>
      <c r="AR43" s="170"/>
      <c r="AS43" s="157"/>
      <c r="AT43" s="153"/>
      <c r="AU43" s="153"/>
      <c r="AV43" s="153"/>
      <c r="AW43" s="153"/>
      <c r="AX43" s="281"/>
      <c r="AY43" s="281"/>
    </row>
    <row r="44" spans="1:71" x14ac:dyDescent="0.2">
      <c r="A44" s="150"/>
      <c r="B44" s="170"/>
      <c r="C44" s="170"/>
      <c r="D44" s="170"/>
      <c r="E44" s="170"/>
      <c r="AN44" s="150"/>
      <c r="AO44" s="170"/>
      <c r="AP44" s="170"/>
      <c r="AQ44" s="170"/>
      <c r="AR44" s="170"/>
      <c r="AS44" s="157"/>
      <c r="AT44" s="153"/>
      <c r="AU44" s="153"/>
      <c r="AV44" s="153"/>
      <c r="AW44" s="153"/>
      <c r="AX44" s="281"/>
      <c r="AY44" s="281"/>
    </row>
    <row r="45" spans="1:71" x14ac:dyDescent="0.2">
      <c r="A45" s="150"/>
      <c r="B45" s="170"/>
      <c r="C45" s="170"/>
      <c r="D45" s="170"/>
      <c r="E45" s="170"/>
      <c r="AN45" s="150"/>
      <c r="AO45" s="170"/>
      <c r="AP45" s="170"/>
      <c r="AQ45" s="170"/>
      <c r="AR45" s="170"/>
      <c r="AS45" s="157"/>
      <c r="AT45" s="153"/>
      <c r="AU45" s="153"/>
      <c r="AV45" s="153"/>
      <c r="AW45" s="153"/>
      <c r="AX45" s="281"/>
      <c r="AY45" s="281"/>
    </row>
    <row r="46" spans="1:71" x14ac:dyDescent="0.2">
      <c r="A46" s="150"/>
      <c r="B46" s="170"/>
      <c r="C46" s="170"/>
      <c r="D46" s="170"/>
      <c r="E46" s="170"/>
      <c r="AN46" s="150"/>
      <c r="AO46" s="170"/>
      <c r="AP46" s="170"/>
      <c r="AQ46" s="170"/>
      <c r="AR46" s="170"/>
      <c r="AS46" s="157"/>
      <c r="AT46" s="153"/>
      <c r="AU46" s="153"/>
      <c r="AV46" s="153"/>
      <c r="AW46" s="153"/>
      <c r="AX46" s="281"/>
      <c r="AY46" s="281"/>
    </row>
    <row r="47" spans="1:71" x14ac:dyDescent="0.2">
      <c r="A47" s="150"/>
      <c r="B47" s="170"/>
      <c r="C47" s="170"/>
      <c r="D47" s="170"/>
      <c r="E47" s="170"/>
      <c r="AN47" s="150"/>
      <c r="AO47" s="170"/>
      <c r="AP47" s="170"/>
      <c r="AQ47" s="170"/>
      <c r="AR47" s="170"/>
      <c r="AS47" s="157"/>
      <c r="AT47" s="153"/>
      <c r="AU47" s="153"/>
      <c r="AV47" s="153"/>
      <c r="AW47" s="153"/>
      <c r="AX47" s="281"/>
      <c r="AY47" s="281"/>
    </row>
    <row r="48" spans="1:71" x14ac:dyDescent="0.2">
      <c r="A48" s="150"/>
      <c r="B48" s="170"/>
      <c r="C48" s="170"/>
      <c r="D48" s="170"/>
      <c r="E48" s="170"/>
      <c r="AN48" s="150"/>
      <c r="AO48" s="170"/>
      <c r="AP48" s="170"/>
      <c r="AQ48" s="170"/>
      <c r="AR48" s="170"/>
      <c r="AS48" s="157"/>
      <c r="AT48" s="153"/>
      <c r="AU48" s="153"/>
      <c r="AV48" s="153"/>
      <c r="AW48" s="153"/>
      <c r="AX48" s="281"/>
      <c r="AY48" s="281"/>
    </row>
    <row r="49" spans="1:51" x14ac:dyDescent="0.2">
      <c r="A49" s="150"/>
      <c r="B49" s="170"/>
      <c r="C49" s="170"/>
      <c r="D49" s="170"/>
      <c r="E49" s="170"/>
      <c r="AN49" s="150"/>
      <c r="AO49" s="170"/>
      <c r="AP49" s="170"/>
      <c r="AQ49" s="170"/>
      <c r="AR49" s="170"/>
      <c r="AS49" s="157"/>
      <c r="AT49" s="153"/>
      <c r="AU49" s="153"/>
      <c r="AV49" s="153"/>
      <c r="AW49" s="153"/>
      <c r="AX49" s="281"/>
      <c r="AY49" s="281"/>
    </row>
    <row r="50" spans="1:51" x14ac:dyDescent="0.2">
      <c r="A50" s="150"/>
      <c r="B50" s="170"/>
      <c r="C50" s="170"/>
      <c r="D50" s="170"/>
      <c r="E50" s="170"/>
      <c r="AN50" s="150"/>
      <c r="AO50" s="170"/>
      <c r="AP50" s="170"/>
      <c r="AQ50" s="170"/>
      <c r="AR50" s="170"/>
      <c r="AS50" s="157"/>
      <c r="AT50" s="153"/>
      <c r="AU50" s="153"/>
      <c r="AV50" s="153"/>
      <c r="AW50" s="153"/>
      <c r="AX50" s="281"/>
      <c r="AY50" s="281"/>
    </row>
    <row r="51" spans="1:51" x14ac:dyDescent="0.2">
      <c r="A51" s="150"/>
      <c r="B51" s="170"/>
      <c r="C51" s="170"/>
      <c r="D51" s="170"/>
      <c r="E51" s="170"/>
      <c r="AN51" s="150"/>
      <c r="AO51" s="170"/>
      <c r="AP51" s="170"/>
      <c r="AQ51" s="170"/>
      <c r="AR51" s="170"/>
      <c r="AS51" s="157"/>
      <c r="AT51" s="153"/>
      <c r="AU51" s="153"/>
      <c r="AV51" s="153"/>
      <c r="AW51" s="153"/>
      <c r="AX51" s="281"/>
      <c r="AY51" s="281"/>
    </row>
    <row r="52" spans="1:51" x14ac:dyDescent="0.2">
      <c r="A52" s="150"/>
      <c r="B52" s="170"/>
      <c r="C52" s="170"/>
      <c r="D52" s="170"/>
      <c r="E52" s="170"/>
      <c r="AN52" s="150"/>
      <c r="AO52" s="170"/>
      <c r="AP52" s="170"/>
      <c r="AQ52" s="170"/>
      <c r="AR52" s="170"/>
      <c r="AS52" s="157"/>
      <c r="AT52" s="153"/>
      <c r="AU52" s="153"/>
      <c r="AV52" s="153"/>
      <c r="AW52" s="153"/>
      <c r="AX52" s="281"/>
      <c r="AY52" s="281"/>
    </row>
    <row r="53" spans="1:51" x14ac:dyDescent="0.2">
      <c r="A53" s="150"/>
      <c r="B53" s="170"/>
      <c r="C53" s="170"/>
      <c r="D53" s="170"/>
      <c r="E53" s="170"/>
      <c r="AN53" s="150"/>
      <c r="AO53" s="170"/>
      <c r="AP53" s="170"/>
      <c r="AQ53" s="170"/>
      <c r="AR53" s="170"/>
      <c r="AS53" s="157"/>
      <c r="AT53" s="153"/>
      <c r="AU53" s="153"/>
      <c r="AV53" s="153"/>
      <c r="AW53" s="153"/>
      <c r="AX53" s="281"/>
      <c r="AY53" s="281"/>
    </row>
    <row r="54" spans="1:51" x14ac:dyDescent="0.2">
      <c r="A54" s="150"/>
      <c r="B54" s="170"/>
      <c r="C54" s="170"/>
      <c r="D54" s="170"/>
      <c r="E54" s="170"/>
      <c r="AN54" s="150"/>
      <c r="AO54" s="170"/>
      <c r="AP54" s="170"/>
      <c r="AQ54" s="170"/>
      <c r="AR54" s="170"/>
      <c r="AS54" s="157"/>
      <c r="AT54" s="153"/>
      <c r="AU54" s="153"/>
      <c r="AV54" s="153"/>
      <c r="AW54" s="153"/>
      <c r="AX54" s="281"/>
      <c r="AY54" s="281"/>
    </row>
    <row r="55" spans="1:51" x14ac:dyDescent="0.2">
      <c r="A55" s="150"/>
      <c r="B55" s="170"/>
      <c r="C55" s="170"/>
      <c r="D55" s="170"/>
      <c r="E55" s="170"/>
      <c r="AN55" s="150"/>
      <c r="AO55" s="170"/>
      <c r="AP55" s="170"/>
      <c r="AQ55" s="170"/>
      <c r="AR55" s="170"/>
      <c r="AS55" s="157"/>
      <c r="AT55" s="153"/>
      <c r="AU55" s="153"/>
      <c r="AV55" s="153"/>
      <c r="AW55" s="153"/>
      <c r="AX55" s="281"/>
      <c r="AY55" s="281"/>
    </row>
    <row r="56" spans="1:51" x14ac:dyDescent="0.2">
      <c r="A56" s="150"/>
      <c r="B56" s="170"/>
      <c r="C56" s="170"/>
      <c r="D56" s="170"/>
      <c r="E56" s="170"/>
      <c r="AN56" s="150"/>
      <c r="AO56" s="170"/>
      <c r="AP56" s="170"/>
      <c r="AQ56" s="170"/>
      <c r="AR56" s="170"/>
      <c r="AS56" s="157"/>
      <c r="AT56" s="153"/>
      <c r="AU56" s="153"/>
      <c r="AV56" s="153"/>
      <c r="AW56" s="153"/>
      <c r="AX56" s="281"/>
      <c r="AY56" s="281"/>
    </row>
    <row r="57" spans="1:51" x14ac:dyDescent="0.2">
      <c r="A57" s="150"/>
      <c r="B57" s="170"/>
      <c r="C57" s="170"/>
      <c r="D57" s="170"/>
      <c r="E57" s="170"/>
      <c r="AN57" s="150"/>
      <c r="AO57" s="170"/>
      <c r="AP57" s="170"/>
      <c r="AQ57" s="170"/>
      <c r="AR57" s="170"/>
      <c r="AS57" s="157"/>
      <c r="AT57" s="153"/>
      <c r="AU57" s="153"/>
      <c r="AV57" s="153"/>
      <c r="AW57" s="153"/>
      <c r="AX57" s="281"/>
      <c r="AY57" s="281"/>
    </row>
    <row r="58" spans="1:51" x14ac:dyDescent="0.2">
      <c r="A58" s="150"/>
      <c r="B58" s="170"/>
      <c r="C58" s="170"/>
      <c r="D58" s="170"/>
      <c r="E58" s="170"/>
      <c r="AN58" s="150"/>
      <c r="AO58" s="170"/>
      <c r="AP58" s="170"/>
      <c r="AQ58" s="170"/>
      <c r="AR58" s="170"/>
      <c r="AS58" s="157"/>
      <c r="AT58" s="153"/>
      <c r="AU58" s="153"/>
      <c r="AV58" s="153"/>
      <c r="AW58" s="153"/>
      <c r="AX58" s="281"/>
      <c r="AY58" s="281"/>
    </row>
    <row r="59" spans="1:51" x14ac:dyDescent="0.2">
      <c r="A59" s="150"/>
      <c r="B59" s="170"/>
      <c r="C59" s="170"/>
      <c r="D59" s="170"/>
      <c r="E59" s="170"/>
      <c r="AN59" s="150"/>
      <c r="AO59" s="170"/>
      <c r="AP59" s="170"/>
      <c r="AQ59" s="170"/>
      <c r="AR59" s="170"/>
      <c r="AS59" s="157"/>
      <c r="AT59" s="153"/>
      <c r="AU59" s="153"/>
      <c r="AV59" s="153"/>
      <c r="AW59" s="153"/>
      <c r="AX59" s="281"/>
      <c r="AY59" s="281"/>
    </row>
    <row r="60" spans="1:51" x14ac:dyDescent="0.2">
      <c r="A60" s="150"/>
      <c r="B60" s="170"/>
      <c r="C60" s="170"/>
      <c r="D60" s="170"/>
      <c r="E60" s="170"/>
      <c r="AN60" s="150"/>
      <c r="AO60" s="170"/>
      <c r="AP60" s="170"/>
      <c r="AQ60" s="170"/>
      <c r="AR60" s="170"/>
      <c r="AS60" s="157"/>
      <c r="AT60" s="153"/>
      <c r="AU60" s="153"/>
      <c r="AV60" s="153"/>
      <c r="AW60" s="153"/>
      <c r="AX60" s="281"/>
      <c r="AY60" s="281"/>
    </row>
    <row r="61" spans="1:51" x14ac:dyDescent="0.2">
      <c r="A61" s="150"/>
      <c r="B61" s="170"/>
      <c r="C61" s="170"/>
      <c r="D61" s="170"/>
      <c r="E61" s="170"/>
      <c r="AN61" s="150"/>
      <c r="AO61" s="170"/>
      <c r="AP61" s="170"/>
      <c r="AQ61" s="170"/>
      <c r="AR61" s="170"/>
      <c r="AS61" s="157"/>
      <c r="AT61" s="153"/>
      <c r="AU61" s="153"/>
      <c r="AV61" s="153"/>
      <c r="AW61" s="153"/>
      <c r="AX61" s="281"/>
      <c r="AY61" s="281"/>
    </row>
  </sheetData>
  <mergeCells count="49">
    <mergeCell ref="BK9:BK10"/>
    <mergeCell ref="BL9:BL10"/>
    <mergeCell ref="BM9:BM10"/>
    <mergeCell ref="BD9:BD10"/>
    <mergeCell ref="BF9:BF10"/>
    <mergeCell ref="BG9:BG10"/>
    <mergeCell ref="BH9:BH10"/>
    <mergeCell ref="BI9:BI10"/>
    <mergeCell ref="BJ9:BJ10"/>
    <mergeCell ref="BC9:BC10"/>
    <mergeCell ref="AQ9:AR9"/>
    <mergeCell ref="AS9:AS10"/>
    <mergeCell ref="AT9:AT10"/>
    <mergeCell ref="AU9:AU10"/>
    <mergeCell ref="AV9:AV10"/>
    <mergeCell ref="AW9:AW10"/>
    <mergeCell ref="AX9:AX10"/>
    <mergeCell ref="AY9:AY10"/>
    <mergeCell ref="AZ9:AZ10"/>
    <mergeCell ref="BA9:BA10"/>
    <mergeCell ref="BB9:BB10"/>
    <mergeCell ref="AO9:AP9"/>
    <mergeCell ref="Q9:R9"/>
    <mergeCell ref="S9:T9"/>
    <mergeCell ref="U9:V9"/>
    <mergeCell ref="W9:X9"/>
    <mergeCell ref="Y9:Z9"/>
    <mergeCell ref="AA9:AB9"/>
    <mergeCell ref="AC9:AD9"/>
    <mergeCell ref="AE9:AF9"/>
    <mergeCell ref="AG9:AH9"/>
    <mergeCell ref="AI9:AJ9"/>
    <mergeCell ref="AK9:AL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s>
  <phoneticPr fontId="3"/>
  <pageMargins left="0.78740157480314965" right="0.78740157480314965" top="0.98425196850393704" bottom="0.98425196850393704" header="0.51181102362204722" footer="0.51181102362204722"/>
  <pageSetup paperSize="9" scale="22" orientation="landscape" r:id="rId1"/>
  <headerFooter alignWithMargins="0"/>
  <colBreaks count="2" manualBreakCount="2">
    <brk id="39" max="39" man="1"/>
    <brk id="57" max="39"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BS63"/>
  <sheetViews>
    <sheetView zoomScaleNormal="100" workbookViewId="0"/>
  </sheetViews>
  <sheetFormatPr defaultRowHeight="14.25" x14ac:dyDescent="0.2"/>
  <cols>
    <col min="1" max="1" width="7.625" style="148" customWidth="1"/>
    <col min="2" max="5" width="7.625" style="156" customWidth="1"/>
    <col min="6" max="7" width="7.625" style="148" customWidth="1"/>
    <col min="8" max="8" width="7.625" style="149" customWidth="1"/>
    <col min="9" max="38" width="6.625" style="148" customWidth="1"/>
    <col min="39" max="39" width="6.625" style="150" customWidth="1"/>
    <col min="40" max="40" width="8.625" style="148" customWidth="1"/>
    <col min="41" max="44" width="8.625" style="156" customWidth="1"/>
    <col min="45" max="45" width="7.625" style="172" customWidth="1"/>
    <col min="46" max="49" width="7.625" style="173" customWidth="1"/>
    <col min="50" max="56" width="7.625" style="154" customWidth="1"/>
    <col min="57" max="57" width="9" style="148"/>
    <col min="58" max="71" width="9" style="149"/>
    <col min="72" max="16384" width="9" style="148"/>
  </cols>
  <sheetData>
    <row r="1" spans="1:71" ht="15" customHeight="1" x14ac:dyDescent="0.2">
      <c r="A1" s="146" t="s">
        <v>446</v>
      </c>
      <c r="B1" s="147"/>
      <c r="C1" s="147"/>
      <c r="D1" s="147"/>
      <c r="E1" s="147"/>
      <c r="AN1" s="146" t="s">
        <v>447</v>
      </c>
      <c r="AO1" s="147"/>
      <c r="AP1" s="147"/>
      <c r="AQ1" s="147"/>
      <c r="AR1" s="147"/>
      <c r="AS1" s="151"/>
      <c r="AT1" s="152"/>
      <c r="AU1" s="153"/>
      <c r="AV1" s="153"/>
      <c r="AW1" s="154"/>
    </row>
    <row r="2" spans="1:71" ht="15" customHeight="1" x14ac:dyDescent="0.2">
      <c r="A2" s="155"/>
      <c r="AN2" s="155"/>
      <c r="AS2" s="157"/>
      <c r="AT2" s="153"/>
      <c r="AU2" s="153"/>
      <c r="AV2" s="153"/>
      <c r="AW2" s="154"/>
    </row>
    <row r="3" spans="1:71" ht="15" customHeight="1" x14ac:dyDescent="0.2">
      <c r="A3" s="158" t="s">
        <v>386</v>
      </c>
      <c r="B3" s="159"/>
      <c r="C3" s="160"/>
      <c r="D3" s="161"/>
      <c r="E3" s="162"/>
      <c r="F3" s="162"/>
      <c r="AG3" s="150"/>
      <c r="AH3" s="163"/>
      <c r="AI3" s="163"/>
      <c r="AJ3" s="163"/>
      <c r="AK3" s="163"/>
      <c r="AL3" s="147"/>
      <c r="AM3" s="163"/>
      <c r="AN3" s="158" t="s">
        <v>386</v>
      </c>
      <c r="AO3" s="164">
        <f>B3</f>
        <v>0</v>
      </c>
      <c r="AP3" s="158"/>
      <c r="AQ3" s="165"/>
      <c r="AR3" s="166"/>
      <c r="AS3" s="167"/>
      <c r="AT3" s="154"/>
      <c r="AU3" s="154"/>
      <c r="AV3" s="154"/>
      <c r="AW3" s="154"/>
      <c r="AY3" s="149"/>
      <c r="AZ3" s="149"/>
      <c r="BA3" s="149"/>
      <c r="BB3" s="149"/>
      <c r="BC3" s="149"/>
      <c r="BD3" s="149"/>
    </row>
    <row r="4" spans="1:71" ht="15" customHeight="1" x14ac:dyDescent="0.2">
      <c r="A4" s="158" t="s">
        <v>387</v>
      </c>
      <c r="B4" s="159"/>
      <c r="C4" s="168"/>
      <c r="D4" s="158"/>
      <c r="E4" s="158" t="s">
        <v>388</v>
      </c>
      <c r="F4" s="169"/>
      <c r="AG4" s="150"/>
      <c r="AH4" s="163"/>
      <c r="AI4" s="163"/>
      <c r="AJ4" s="163"/>
      <c r="AK4" s="163"/>
      <c r="AL4" s="147"/>
      <c r="AM4" s="163"/>
      <c r="AN4" s="158" t="s">
        <v>387</v>
      </c>
      <c r="AO4" s="164">
        <f>B4</f>
        <v>0</v>
      </c>
      <c r="AP4" s="164"/>
      <c r="AQ4" s="158"/>
      <c r="AR4" s="158" t="str">
        <f>E4</f>
        <v>担当者：</v>
      </c>
      <c r="AS4" s="158">
        <f>F4</f>
        <v>0</v>
      </c>
      <c r="AT4" s="154"/>
      <c r="AU4" s="154"/>
      <c r="AV4" s="154"/>
      <c r="AW4" s="154"/>
      <c r="AY4" s="149"/>
      <c r="AZ4" s="149"/>
      <c r="BA4" s="149"/>
      <c r="BB4" s="149"/>
      <c r="BC4" s="149"/>
      <c r="BD4" s="149"/>
    </row>
    <row r="5" spans="1:71" ht="15" customHeight="1" x14ac:dyDescent="0.2">
      <c r="A5" s="155"/>
      <c r="B5" s="170"/>
      <c r="C5" s="170"/>
      <c r="D5" s="170"/>
      <c r="E5" s="170"/>
      <c r="F5" s="155"/>
      <c r="G5" s="155"/>
      <c r="H5" s="171"/>
      <c r="I5" s="155"/>
      <c r="AN5" s="155"/>
      <c r="AO5" s="147"/>
      <c r="AP5" s="147"/>
      <c r="AQ5" s="147"/>
      <c r="AR5" s="147"/>
    </row>
    <row r="6" spans="1:71" ht="15" customHeight="1" x14ac:dyDescent="0.2">
      <c r="A6" s="174"/>
      <c r="B6" s="175" t="s">
        <v>389</v>
      </c>
      <c r="C6" s="170"/>
      <c r="D6" s="170"/>
      <c r="E6" s="170"/>
      <c r="F6" s="162"/>
      <c r="AN6" s="158" t="s">
        <v>390</v>
      </c>
      <c r="AO6" s="168" t="s">
        <v>391</v>
      </c>
      <c r="AP6" s="147"/>
      <c r="AQ6" s="147"/>
      <c r="AR6" s="147"/>
      <c r="AW6" s="154"/>
      <c r="BF6" s="176" t="s">
        <v>392</v>
      </c>
    </row>
    <row r="7" spans="1:71" ht="15" customHeight="1" thickBot="1" x14ac:dyDescent="0.25">
      <c r="B7" s="147"/>
      <c r="C7" s="147"/>
      <c r="D7" s="147"/>
      <c r="E7" s="147"/>
      <c r="AO7" s="147"/>
      <c r="AP7" s="147"/>
      <c r="AQ7" s="147"/>
      <c r="AR7" s="147"/>
      <c r="AS7" s="151"/>
      <c r="BF7" s="177"/>
    </row>
    <row r="8" spans="1:71" s="155" customFormat="1" ht="15" customHeight="1" x14ac:dyDescent="0.2">
      <c r="A8" s="178"/>
      <c r="B8" s="391" t="s">
        <v>393</v>
      </c>
      <c r="C8" s="392"/>
      <c r="D8" s="392"/>
      <c r="E8" s="392"/>
      <c r="F8" s="405" t="s">
        <v>394</v>
      </c>
      <c r="G8" s="406"/>
      <c r="H8" s="407"/>
      <c r="I8" s="408" t="s">
        <v>448</v>
      </c>
      <c r="J8" s="406"/>
      <c r="K8" s="406"/>
      <c r="L8" s="406"/>
      <c r="M8" s="406"/>
      <c r="N8" s="406"/>
      <c r="O8" s="406"/>
      <c r="P8" s="406"/>
      <c r="Q8" s="406"/>
      <c r="R8" s="406"/>
      <c r="S8" s="406"/>
      <c r="T8" s="406"/>
      <c r="U8" s="406"/>
      <c r="V8" s="406"/>
      <c r="W8" s="406"/>
      <c r="X8" s="407"/>
      <c r="Y8" s="408" t="s">
        <v>449</v>
      </c>
      <c r="Z8" s="406"/>
      <c r="AA8" s="406"/>
      <c r="AB8" s="406"/>
      <c r="AC8" s="406"/>
      <c r="AD8" s="406"/>
      <c r="AE8" s="406"/>
      <c r="AF8" s="407"/>
      <c r="AG8" s="408" t="s">
        <v>450</v>
      </c>
      <c r="AH8" s="406"/>
      <c r="AI8" s="406"/>
      <c r="AJ8" s="407"/>
      <c r="AK8" s="408" t="s">
        <v>451</v>
      </c>
      <c r="AL8" s="409"/>
      <c r="AM8" s="179"/>
      <c r="AN8" s="178"/>
      <c r="AO8" s="391" t="s">
        <v>393</v>
      </c>
      <c r="AP8" s="392"/>
      <c r="AQ8" s="392"/>
      <c r="AR8" s="392"/>
      <c r="AS8" s="393" t="s">
        <v>399</v>
      </c>
      <c r="AT8" s="394"/>
      <c r="AU8" s="394"/>
      <c r="AV8" s="395"/>
      <c r="AW8" s="396" t="s">
        <v>400</v>
      </c>
      <c r="AX8" s="397"/>
      <c r="AY8" s="397"/>
      <c r="AZ8" s="397"/>
      <c r="BA8" s="397"/>
      <c r="BB8" s="397"/>
      <c r="BC8" s="397"/>
      <c r="BD8" s="398"/>
      <c r="BF8" s="399" t="s">
        <v>452</v>
      </c>
      <c r="BG8" s="400"/>
      <c r="BH8" s="400"/>
      <c r="BI8" s="400"/>
      <c r="BJ8" s="400"/>
      <c r="BK8" s="400"/>
      <c r="BL8" s="400"/>
      <c r="BM8" s="400"/>
      <c r="BN8" s="180"/>
      <c r="BO8" s="180"/>
      <c r="BP8" s="180"/>
      <c r="BQ8" s="180"/>
      <c r="BR8" s="180"/>
      <c r="BS8" s="181"/>
    </row>
    <row r="9" spans="1:71" s="155" customFormat="1" ht="15" customHeight="1" x14ac:dyDescent="0.25">
      <c r="A9" s="182" t="s">
        <v>402</v>
      </c>
      <c r="B9" s="401" t="s">
        <v>403</v>
      </c>
      <c r="C9" s="402"/>
      <c r="D9" s="401" t="s">
        <v>404</v>
      </c>
      <c r="E9" s="402"/>
      <c r="F9" s="183" t="s">
        <v>405</v>
      </c>
      <c r="G9" s="184" t="s">
        <v>406</v>
      </c>
      <c r="H9" s="185" t="s">
        <v>407</v>
      </c>
      <c r="I9" s="403" t="s">
        <v>408</v>
      </c>
      <c r="J9" s="404"/>
      <c r="K9" s="403" t="s">
        <v>409</v>
      </c>
      <c r="L9" s="404"/>
      <c r="M9" s="403" t="s">
        <v>410</v>
      </c>
      <c r="N9" s="404"/>
      <c r="O9" s="403" t="s">
        <v>411</v>
      </c>
      <c r="P9" s="404"/>
      <c r="Q9" s="403" t="s">
        <v>412</v>
      </c>
      <c r="R9" s="404"/>
      <c r="S9" s="403" t="s">
        <v>413</v>
      </c>
      <c r="T9" s="404"/>
      <c r="U9" s="403" t="s">
        <v>414</v>
      </c>
      <c r="V9" s="404"/>
      <c r="W9" s="403" t="s">
        <v>415</v>
      </c>
      <c r="X9" s="404"/>
      <c r="Y9" s="403" t="s">
        <v>408</v>
      </c>
      <c r="Z9" s="404"/>
      <c r="AA9" s="403" t="s">
        <v>409</v>
      </c>
      <c r="AB9" s="404"/>
      <c r="AC9" s="403" t="s">
        <v>410</v>
      </c>
      <c r="AD9" s="404"/>
      <c r="AE9" s="403" t="s">
        <v>411</v>
      </c>
      <c r="AF9" s="404"/>
      <c r="AG9" s="403" t="s">
        <v>408</v>
      </c>
      <c r="AH9" s="404"/>
      <c r="AI9" s="403" t="s">
        <v>410</v>
      </c>
      <c r="AJ9" s="404"/>
      <c r="AK9" s="403" t="s">
        <v>411</v>
      </c>
      <c r="AL9" s="410"/>
      <c r="AM9" s="179"/>
      <c r="AN9" s="182" t="s">
        <v>416</v>
      </c>
      <c r="AO9" s="401" t="s">
        <v>403</v>
      </c>
      <c r="AP9" s="402"/>
      <c r="AQ9" s="401" t="s">
        <v>404</v>
      </c>
      <c r="AR9" s="402"/>
      <c r="AS9" s="413" t="s">
        <v>417</v>
      </c>
      <c r="AT9" s="411" t="s">
        <v>418</v>
      </c>
      <c r="AU9" s="411" t="s">
        <v>419</v>
      </c>
      <c r="AV9" s="411" t="s">
        <v>420</v>
      </c>
      <c r="AW9" s="411" t="s">
        <v>408</v>
      </c>
      <c r="AX9" s="411" t="s">
        <v>409</v>
      </c>
      <c r="AY9" s="411" t="s">
        <v>410</v>
      </c>
      <c r="AZ9" s="411" t="s">
        <v>411</v>
      </c>
      <c r="BA9" s="411" t="s">
        <v>412</v>
      </c>
      <c r="BB9" s="411" t="s">
        <v>413</v>
      </c>
      <c r="BC9" s="411" t="s">
        <v>421</v>
      </c>
      <c r="BD9" s="419" t="s">
        <v>422</v>
      </c>
      <c r="BF9" s="421" t="s">
        <v>408</v>
      </c>
      <c r="BG9" s="415" t="s">
        <v>409</v>
      </c>
      <c r="BH9" s="415" t="s">
        <v>410</v>
      </c>
      <c r="BI9" s="415" t="s">
        <v>411</v>
      </c>
      <c r="BJ9" s="415" t="s">
        <v>412</v>
      </c>
      <c r="BK9" s="415" t="s">
        <v>413</v>
      </c>
      <c r="BL9" s="415" t="s">
        <v>421</v>
      </c>
      <c r="BM9" s="417" t="s">
        <v>422</v>
      </c>
      <c r="BN9" s="186" t="s">
        <v>453</v>
      </c>
      <c r="BO9" s="186" t="s">
        <v>454</v>
      </c>
      <c r="BP9" s="186" t="s">
        <v>455</v>
      </c>
      <c r="BQ9" s="186" t="s">
        <v>456</v>
      </c>
      <c r="BR9" s="186" t="s">
        <v>435</v>
      </c>
      <c r="BS9" s="187" t="s">
        <v>436</v>
      </c>
    </row>
    <row r="10" spans="1:71" s="197" customFormat="1" ht="15" customHeight="1" thickBot="1" x14ac:dyDescent="0.25">
      <c r="A10" s="188"/>
      <c r="B10" s="189" t="s">
        <v>437</v>
      </c>
      <c r="C10" s="190" t="s">
        <v>438</v>
      </c>
      <c r="D10" s="189" t="s">
        <v>437</v>
      </c>
      <c r="E10" s="190" t="s">
        <v>438</v>
      </c>
      <c r="F10" s="191" t="s">
        <v>457</v>
      </c>
      <c r="G10" s="191" t="s">
        <v>458</v>
      </c>
      <c r="H10" s="191" t="s">
        <v>458</v>
      </c>
      <c r="I10" s="192" t="s">
        <v>459</v>
      </c>
      <c r="J10" s="192" t="s">
        <v>460</v>
      </c>
      <c r="K10" s="192" t="s">
        <v>459</v>
      </c>
      <c r="L10" s="192" t="s">
        <v>460</v>
      </c>
      <c r="M10" s="192" t="s">
        <v>459</v>
      </c>
      <c r="N10" s="192" t="s">
        <v>460</v>
      </c>
      <c r="O10" s="192" t="s">
        <v>459</v>
      </c>
      <c r="P10" s="192" t="s">
        <v>460</v>
      </c>
      <c r="Q10" s="192" t="s">
        <v>459</v>
      </c>
      <c r="R10" s="192" t="s">
        <v>460</v>
      </c>
      <c r="S10" s="192" t="s">
        <v>459</v>
      </c>
      <c r="T10" s="192" t="s">
        <v>460</v>
      </c>
      <c r="U10" s="192" t="s">
        <v>459</v>
      </c>
      <c r="V10" s="192" t="s">
        <v>460</v>
      </c>
      <c r="W10" s="192" t="s">
        <v>459</v>
      </c>
      <c r="X10" s="192" t="s">
        <v>460</v>
      </c>
      <c r="Y10" s="192" t="s">
        <v>459</v>
      </c>
      <c r="Z10" s="192" t="s">
        <v>460</v>
      </c>
      <c r="AA10" s="192" t="s">
        <v>459</v>
      </c>
      <c r="AB10" s="192" t="s">
        <v>460</v>
      </c>
      <c r="AC10" s="192" t="s">
        <v>459</v>
      </c>
      <c r="AD10" s="192" t="s">
        <v>460</v>
      </c>
      <c r="AE10" s="192" t="s">
        <v>459</v>
      </c>
      <c r="AF10" s="192" t="s">
        <v>460</v>
      </c>
      <c r="AG10" s="192" t="s">
        <v>459</v>
      </c>
      <c r="AH10" s="192" t="s">
        <v>460</v>
      </c>
      <c r="AI10" s="192" t="s">
        <v>459</v>
      </c>
      <c r="AJ10" s="192" t="s">
        <v>460</v>
      </c>
      <c r="AK10" s="192" t="s">
        <v>459</v>
      </c>
      <c r="AL10" s="193" t="s">
        <v>460</v>
      </c>
      <c r="AM10" s="179"/>
      <c r="AN10" s="188"/>
      <c r="AO10" s="195" t="s">
        <v>461</v>
      </c>
      <c r="AP10" s="196" t="s">
        <v>462</v>
      </c>
      <c r="AQ10" s="195" t="s">
        <v>461</v>
      </c>
      <c r="AR10" s="196" t="s">
        <v>462</v>
      </c>
      <c r="AS10" s="414"/>
      <c r="AT10" s="412"/>
      <c r="AU10" s="412"/>
      <c r="AV10" s="412"/>
      <c r="AW10" s="412"/>
      <c r="AX10" s="412"/>
      <c r="AY10" s="412"/>
      <c r="AZ10" s="412"/>
      <c r="BA10" s="412"/>
      <c r="BB10" s="412"/>
      <c r="BC10" s="412"/>
      <c r="BD10" s="420"/>
      <c r="BF10" s="422"/>
      <c r="BG10" s="416"/>
      <c r="BH10" s="416"/>
      <c r="BI10" s="416"/>
      <c r="BJ10" s="416"/>
      <c r="BK10" s="416"/>
      <c r="BL10" s="416"/>
      <c r="BM10" s="418"/>
      <c r="BN10" s="198"/>
      <c r="BO10" s="198"/>
      <c r="BP10" s="198"/>
      <c r="BQ10" s="198"/>
      <c r="BR10" s="198"/>
      <c r="BS10" s="199"/>
    </row>
    <row r="11" spans="1:71" s="155" customFormat="1" ht="15" customHeight="1" x14ac:dyDescent="0.2">
      <c r="A11" s="200"/>
      <c r="B11" s="201"/>
      <c r="C11" s="202"/>
      <c r="D11" s="201"/>
      <c r="E11" s="202"/>
      <c r="F11" s="203"/>
      <c r="G11" s="204"/>
      <c r="H11" s="205">
        <f t="shared" ref="H11:H38" si="0">G11*(20+273)/(F11+273)</f>
        <v>0</v>
      </c>
      <c r="I11" s="206"/>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7"/>
      <c r="AM11" s="161"/>
      <c r="AN11" s="209">
        <f t="shared" ref="AN11:AR38" si="1">A11</f>
        <v>0</v>
      </c>
      <c r="AO11" s="210">
        <f t="shared" si="1"/>
        <v>0</v>
      </c>
      <c r="AP11" s="211">
        <f t="shared" si="1"/>
        <v>0</v>
      </c>
      <c r="AQ11" s="210">
        <f t="shared" si="1"/>
        <v>0</v>
      </c>
      <c r="AR11" s="211">
        <f t="shared" si="1"/>
        <v>0</v>
      </c>
      <c r="AS11" s="242" t="e">
        <f t="shared" ref="AS11:AS38" si="2">1000/96.06*(Y11-Z11+AG11-AH11)*20/H11</f>
        <v>#DIV/0!</v>
      </c>
      <c r="AT11" s="205" t="e">
        <f t="shared" ref="AT11:AT38" si="3">1000/62.01*(AA11-AB11)*20/H11</f>
        <v>#DIV/0!</v>
      </c>
      <c r="AU11" s="205" t="e">
        <f t="shared" ref="AU11:AU38" si="4">1000/35.45*(AC11-AD11+AI11-AJ11)*20/H11</f>
        <v>#DIV/0!</v>
      </c>
      <c r="AV11" s="205" t="e">
        <f t="shared" ref="AV11:AV38" si="5">1000/18.04*(AE11-AF11+AK11-AL11)*20/H11</f>
        <v>#DIV/0!</v>
      </c>
      <c r="AW11" s="205" t="e">
        <f t="shared" ref="AW11:AW38" si="6">1000/96.06*(I11-J11)*20/H11</f>
        <v>#DIV/0!</v>
      </c>
      <c r="AX11" s="205" t="e">
        <f t="shared" ref="AX11:AX38" si="7">1000/62.01*(K11-L11)*20/H11</f>
        <v>#DIV/0!</v>
      </c>
      <c r="AY11" s="205" t="e">
        <f t="shared" ref="AY11:AY38" si="8">1000/35.45*(M11-N11)*20/H11</f>
        <v>#DIV/0!</v>
      </c>
      <c r="AZ11" s="243" t="e">
        <f t="shared" ref="AZ11:AZ38" si="9">1000/18.04*(O11-P11)*20/H11</f>
        <v>#DIV/0!</v>
      </c>
      <c r="BA11" s="243" t="e">
        <f t="shared" ref="BA11:BA38" si="10">1000/22.99*(Q11-R11)*20/H11</f>
        <v>#DIV/0!</v>
      </c>
      <c r="BB11" s="243" t="e">
        <f t="shared" ref="BB11:BB38" si="11">1000/39.1*(S11-T11)*20/H11</f>
        <v>#DIV/0!</v>
      </c>
      <c r="BC11" s="243" t="e">
        <f t="shared" ref="BC11:BC38" si="12">1000/24.31*(U11-V11)*20/H11</f>
        <v>#DIV/0!</v>
      </c>
      <c r="BD11" s="244" t="e">
        <f t="shared" ref="BD11:BD38" si="13">1000/40*(W11-X11)*20/H11</f>
        <v>#DIV/0!</v>
      </c>
      <c r="BF11" s="218">
        <f t="shared" ref="BF11:BF39" si="14">(I11-J11)/48.03*1000</f>
        <v>0</v>
      </c>
      <c r="BG11" s="219">
        <f t="shared" ref="BG11:BG39" si="15">(K11-L11)/62.01*1000</f>
        <v>0</v>
      </c>
      <c r="BH11" s="219">
        <f t="shared" ref="BH11:BH39" si="16">(M11-N11)/35.45*1000</f>
        <v>0</v>
      </c>
      <c r="BI11" s="219">
        <f t="shared" ref="BI11:BI39" si="17">(O11-P11)/18.04*1000</f>
        <v>0</v>
      </c>
      <c r="BJ11" s="219">
        <f t="shared" ref="BJ11:BJ39" si="18">(Q11-R11)/22.99*1000</f>
        <v>0</v>
      </c>
      <c r="BK11" s="219">
        <f t="shared" ref="BK11:BK39" si="19">(S11-T11)/39.1*1000</f>
        <v>0</v>
      </c>
      <c r="BL11" s="219">
        <f t="shared" ref="BL11:BL39" si="20">(U11-V11)/12.16*1000</f>
        <v>0</v>
      </c>
      <c r="BM11" s="219">
        <f t="shared" ref="BM11:BM39" si="21">(W11-X11)/20.04*1000</f>
        <v>0</v>
      </c>
      <c r="BN11" s="219">
        <f t="shared" ref="BN11:BN39" si="22">SUM(BF11:BH11)</f>
        <v>0</v>
      </c>
      <c r="BO11" s="219">
        <f t="shared" ref="BO11:BO39" si="23">SUM(BI11:BM11)</f>
        <v>0</v>
      </c>
      <c r="BP11" s="219">
        <f t="shared" ref="BP11:BP39" si="24">BN11+BO11</f>
        <v>0</v>
      </c>
      <c r="BQ11" s="219" t="e">
        <f t="shared" ref="BQ11:BQ39" si="25">(BO11-BN11)/BP11*100</f>
        <v>#DIV/0!</v>
      </c>
      <c r="BR11" s="219">
        <f t="shared" ref="BR11:BR39" si="26">IF(BP11&lt;50,30,IF(BP11&lt;=100,15,8))</f>
        <v>30</v>
      </c>
      <c r="BS11" s="220" t="e">
        <f t="shared" ref="BS11:BS39" si="27">IF(ABS(BQ11)&lt;BR11,"○","×")</f>
        <v>#DIV/0!</v>
      </c>
    </row>
    <row r="12" spans="1:71" s="155" customFormat="1" ht="15" customHeight="1" x14ac:dyDescent="0.2">
      <c r="A12" s="200"/>
      <c r="B12" s="201"/>
      <c r="C12" s="202"/>
      <c r="D12" s="201"/>
      <c r="E12" s="202"/>
      <c r="F12" s="203"/>
      <c r="G12" s="204"/>
      <c r="H12" s="205">
        <f t="shared" si="0"/>
        <v>0</v>
      </c>
      <c r="I12" s="206"/>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7"/>
      <c r="AM12" s="161"/>
      <c r="AN12" s="209">
        <f t="shared" si="1"/>
        <v>0</v>
      </c>
      <c r="AO12" s="210">
        <f t="shared" si="1"/>
        <v>0</v>
      </c>
      <c r="AP12" s="211">
        <f t="shared" si="1"/>
        <v>0</v>
      </c>
      <c r="AQ12" s="210">
        <f t="shared" si="1"/>
        <v>0</v>
      </c>
      <c r="AR12" s="211">
        <f t="shared" si="1"/>
        <v>0</v>
      </c>
      <c r="AS12" s="242" t="e">
        <f t="shared" si="2"/>
        <v>#DIV/0!</v>
      </c>
      <c r="AT12" s="205" t="e">
        <f t="shared" si="3"/>
        <v>#DIV/0!</v>
      </c>
      <c r="AU12" s="205" t="e">
        <f t="shared" si="4"/>
        <v>#DIV/0!</v>
      </c>
      <c r="AV12" s="205" t="e">
        <f t="shared" si="5"/>
        <v>#DIV/0!</v>
      </c>
      <c r="AW12" s="205" t="e">
        <f t="shared" si="6"/>
        <v>#DIV/0!</v>
      </c>
      <c r="AX12" s="205" t="e">
        <f t="shared" si="7"/>
        <v>#DIV/0!</v>
      </c>
      <c r="AY12" s="205" t="e">
        <f t="shared" si="8"/>
        <v>#DIV/0!</v>
      </c>
      <c r="AZ12" s="243" t="e">
        <f t="shared" si="9"/>
        <v>#DIV/0!</v>
      </c>
      <c r="BA12" s="243" t="e">
        <f t="shared" si="10"/>
        <v>#DIV/0!</v>
      </c>
      <c r="BB12" s="243" t="e">
        <f t="shared" si="11"/>
        <v>#DIV/0!</v>
      </c>
      <c r="BC12" s="243" t="e">
        <f t="shared" si="12"/>
        <v>#DIV/0!</v>
      </c>
      <c r="BD12" s="244" t="e">
        <f t="shared" si="13"/>
        <v>#DIV/0!</v>
      </c>
      <c r="BF12" s="222">
        <f t="shared" si="14"/>
        <v>0</v>
      </c>
      <c r="BG12" s="223">
        <f t="shared" si="15"/>
        <v>0</v>
      </c>
      <c r="BH12" s="223">
        <f t="shared" si="16"/>
        <v>0</v>
      </c>
      <c r="BI12" s="223">
        <f t="shared" si="17"/>
        <v>0</v>
      </c>
      <c r="BJ12" s="223">
        <f t="shared" si="18"/>
        <v>0</v>
      </c>
      <c r="BK12" s="223">
        <f t="shared" si="19"/>
        <v>0</v>
      </c>
      <c r="BL12" s="223">
        <f t="shared" si="20"/>
        <v>0</v>
      </c>
      <c r="BM12" s="223">
        <f t="shared" si="21"/>
        <v>0</v>
      </c>
      <c r="BN12" s="223">
        <f t="shared" si="22"/>
        <v>0</v>
      </c>
      <c r="BO12" s="223">
        <f t="shared" si="23"/>
        <v>0</v>
      </c>
      <c r="BP12" s="223">
        <f t="shared" si="24"/>
        <v>0</v>
      </c>
      <c r="BQ12" s="223" t="e">
        <f t="shared" si="25"/>
        <v>#DIV/0!</v>
      </c>
      <c r="BR12" s="223">
        <f t="shared" si="26"/>
        <v>30</v>
      </c>
      <c r="BS12" s="224" t="e">
        <f t="shared" si="27"/>
        <v>#DIV/0!</v>
      </c>
    </row>
    <row r="13" spans="1:71" s="155" customFormat="1" ht="15" customHeight="1" x14ac:dyDescent="0.2">
      <c r="A13" s="200"/>
      <c r="B13" s="201"/>
      <c r="C13" s="202"/>
      <c r="D13" s="201"/>
      <c r="E13" s="202"/>
      <c r="F13" s="203"/>
      <c r="G13" s="204"/>
      <c r="H13" s="205">
        <f t="shared" si="0"/>
        <v>0</v>
      </c>
      <c r="I13" s="206"/>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7"/>
      <c r="AM13" s="161"/>
      <c r="AN13" s="209">
        <f t="shared" si="1"/>
        <v>0</v>
      </c>
      <c r="AO13" s="210">
        <f t="shared" si="1"/>
        <v>0</v>
      </c>
      <c r="AP13" s="211">
        <f t="shared" si="1"/>
        <v>0</v>
      </c>
      <c r="AQ13" s="210">
        <f t="shared" si="1"/>
        <v>0</v>
      </c>
      <c r="AR13" s="211">
        <f t="shared" si="1"/>
        <v>0</v>
      </c>
      <c r="AS13" s="242" t="e">
        <f t="shared" si="2"/>
        <v>#DIV/0!</v>
      </c>
      <c r="AT13" s="205" t="e">
        <f t="shared" si="3"/>
        <v>#DIV/0!</v>
      </c>
      <c r="AU13" s="205" t="e">
        <f t="shared" si="4"/>
        <v>#DIV/0!</v>
      </c>
      <c r="AV13" s="205" t="e">
        <f t="shared" si="5"/>
        <v>#DIV/0!</v>
      </c>
      <c r="AW13" s="205" t="e">
        <f t="shared" si="6"/>
        <v>#DIV/0!</v>
      </c>
      <c r="AX13" s="205" t="e">
        <f t="shared" si="7"/>
        <v>#DIV/0!</v>
      </c>
      <c r="AY13" s="205" t="e">
        <f t="shared" si="8"/>
        <v>#DIV/0!</v>
      </c>
      <c r="AZ13" s="243" t="e">
        <f t="shared" si="9"/>
        <v>#DIV/0!</v>
      </c>
      <c r="BA13" s="243" t="e">
        <f t="shared" si="10"/>
        <v>#DIV/0!</v>
      </c>
      <c r="BB13" s="243" t="e">
        <f t="shared" si="11"/>
        <v>#DIV/0!</v>
      </c>
      <c r="BC13" s="243" t="e">
        <f t="shared" si="12"/>
        <v>#DIV/0!</v>
      </c>
      <c r="BD13" s="244" t="e">
        <f t="shared" si="13"/>
        <v>#DIV/0!</v>
      </c>
      <c r="BF13" s="222">
        <f t="shared" si="14"/>
        <v>0</v>
      </c>
      <c r="BG13" s="223">
        <f t="shared" si="15"/>
        <v>0</v>
      </c>
      <c r="BH13" s="223">
        <f t="shared" si="16"/>
        <v>0</v>
      </c>
      <c r="BI13" s="223">
        <f t="shared" si="17"/>
        <v>0</v>
      </c>
      <c r="BJ13" s="223">
        <f t="shared" si="18"/>
        <v>0</v>
      </c>
      <c r="BK13" s="223">
        <f t="shared" si="19"/>
        <v>0</v>
      </c>
      <c r="BL13" s="223">
        <f t="shared" si="20"/>
        <v>0</v>
      </c>
      <c r="BM13" s="223">
        <f t="shared" si="21"/>
        <v>0</v>
      </c>
      <c r="BN13" s="223">
        <f t="shared" si="22"/>
        <v>0</v>
      </c>
      <c r="BO13" s="223">
        <f t="shared" si="23"/>
        <v>0</v>
      </c>
      <c r="BP13" s="223">
        <f t="shared" si="24"/>
        <v>0</v>
      </c>
      <c r="BQ13" s="223" t="e">
        <f t="shared" si="25"/>
        <v>#DIV/0!</v>
      </c>
      <c r="BR13" s="223">
        <f t="shared" si="26"/>
        <v>30</v>
      </c>
      <c r="BS13" s="224" t="e">
        <f t="shared" si="27"/>
        <v>#DIV/0!</v>
      </c>
    </row>
    <row r="14" spans="1:71" s="155" customFormat="1" ht="15" customHeight="1" x14ac:dyDescent="0.2">
      <c r="A14" s="200"/>
      <c r="B14" s="201"/>
      <c r="C14" s="202"/>
      <c r="D14" s="201"/>
      <c r="E14" s="202"/>
      <c r="F14" s="203"/>
      <c r="G14" s="204"/>
      <c r="H14" s="205">
        <f t="shared" si="0"/>
        <v>0</v>
      </c>
      <c r="I14" s="206"/>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7"/>
      <c r="AM14" s="161"/>
      <c r="AN14" s="209">
        <f t="shared" si="1"/>
        <v>0</v>
      </c>
      <c r="AO14" s="210">
        <f t="shared" si="1"/>
        <v>0</v>
      </c>
      <c r="AP14" s="211">
        <f t="shared" si="1"/>
        <v>0</v>
      </c>
      <c r="AQ14" s="210">
        <f t="shared" si="1"/>
        <v>0</v>
      </c>
      <c r="AR14" s="211">
        <f t="shared" si="1"/>
        <v>0</v>
      </c>
      <c r="AS14" s="242" t="e">
        <f t="shared" si="2"/>
        <v>#DIV/0!</v>
      </c>
      <c r="AT14" s="205" t="e">
        <f t="shared" si="3"/>
        <v>#DIV/0!</v>
      </c>
      <c r="AU14" s="205" t="e">
        <f t="shared" si="4"/>
        <v>#DIV/0!</v>
      </c>
      <c r="AV14" s="205" t="e">
        <f t="shared" si="5"/>
        <v>#DIV/0!</v>
      </c>
      <c r="AW14" s="205" t="e">
        <f t="shared" si="6"/>
        <v>#DIV/0!</v>
      </c>
      <c r="AX14" s="205" t="e">
        <f t="shared" si="7"/>
        <v>#DIV/0!</v>
      </c>
      <c r="AY14" s="205" t="e">
        <f t="shared" si="8"/>
        <v>#DIV/0!</v>
      </c>
      <c r="AZ14" s="243" t="e">
        <f t="shared" si="9"/>
        <v>#DIV/0!</v>
      </c>
      <c r="BA14" s="243" t="e">
        <f t="shared" si="10"/>
        <v>#DIV/0!</v>
      </c>
      <c r="BB14" s="243" t="e">
        <f t="shared" si="11"/>
        <v>#DIV/0!</v>
      </c>
      <c r="BC14" s="243" t="e">
        <f t="shared" si="12"/>
        <v>#DIV/0!</v>
      </c>
      <c r="BD14" s="244" t="e">
        <f t="shared" si="13"/>
        <v>#DIV/0!</v>
      </c>
      <c r="BF14" s="222">
        <f t="shared" si="14"/>
        <v>0</v>
      </c>
      <c r="BG14" s="223">
        <f t="shared" si="15"/>
        <v>0</v>
      </c>
      <c r="BH14" s="223">
        <f t="shared" si="16"/>
        <v>0</v>
      </c>
      <c r="BI14" s="223">
        <f t="shared" si="17"/>
        <v>0</v>
      </c>
      <c r="BJ14" s="223">
        <f t="shared" si="18"/>
        <v>0</v>
      </c>
      <c r="BK14" s="223">
        <f t="shared" si="19"/>
        <v>0</v>
      </c>
      <c r="BL14" s="223">
        <f t="shared" si="20"/>
        <v>0</v>
      </c>
      <c r="BM14" s="223">
        <f t="shared" si="21"/>
        <v>0</v>
      </c>
      <c r="BN14" s="223">
        <f t="shared" si="22"/>
        <v>0</v>
      </c>
      <c r="BO14" s="223">
        <f t="shared" si="23"/>
        <v>0</v>
      </c>
      <c r="BP14" s="223">
        <f t="shared" si="24"/>
        <v>0</v>
      </c>
      <c r="BQ14" s="223" t="e">
        <f t="shared" si="25"/>
        <v>#DIV/0!</v>
      </c>
      <c r="BR14" s="223">
        <f t="shared" si="26"/>
        <v>30</v>
      </c>
      <c r="BS14" s="224" t="e">
        <f t="shared" si="27"/>
        <v>#DIV/0!</v>
      </c>
    </row>
    <row r="15" spans="1:71" s="155" customFormat="1" ht="15" customHeight="1" x14ac:dyDescent="0.2">
      <c r="A15" s="200"/>
      <c r="B15" s="201"/>
      <c r="C15" s="202"/>
      <c r="D15" s="201"/>
      <c r="E15" s="202"/>
      <c r="F15" s="203"/>
      <c r="G15" s="204"/>
      <c r="H15" s="205">
        <f t="shared" si="0"/>
        <v>0</v>
      </c>
      <c r="I15" s="206"/>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7"/>
      <c r="AM15" s="161"/>
      <c r="AN15" s="209">
        <f t="shared" si="1"/>
        <v>0</v>
      </c>
      <c r="AO15" s="210">
        <f t="shared" si="1"/>
        <v>0</v>
      </c>
      <c r="AP15" s="211">
        <f t="shared" si="1"/>
        <v>0</v>
      </c>
      <c r="AQ15" s="210">
        <f t="shared" si="1"/>
        <v>0</v>
      </c>
      <c r="AR15" s="211">
        <f t="shared" si="1"/>
        <v>0</v>
      </c>
      <c r="AS15" s="242" t="e">
        <f t="shared" si="2"/>
        <v>#DIV/0!</v>
      </c>
      <c r="AT15" s="205" t="e">
        <f t="shared" si="3"/>
        <v>#DIV/0!</v>
      </c>
      <c r="AU15" s="205" t="e">
        <f t="shared" si="4"/>
        <v>#DIV/0!</v>
      </c>
      <c r="AV15" s="205" t="e">
        <f t="shared" si="5"/>
        <v>#DIV/0!</v>
      </c>
      <c r="AW15" s="205" t="e">
        <f t="shared" si="6"/>
        <v>#DIV/0!</v>
      </c>
      <c r="AX15" s="205" t="e">
        <f t="shared" si="7"/>
        <v>#DIV/0!</v>
      </c>
      <c r="AY15" s="205" t="e">
        <f t="shared" si="8"/>
        <v>#DIV/0!</v>
      </c>
      <c r="AZ15" s="243" t="e">
        <f t="shared" si="9"/>
        <v>#DIV/0!</v>
      </c>
      <c r="BA15" s="243" t="e">
        <f t="shared" si="10"/>
        <v>#DIV/0!</v>
      </c>
      <c r="BB15" s="243" t="e">
        <f t="shared" si="11"/>
        <v>#DIV/0!</v>
      </c>
      <c r="BC15" s="243" t="e">
        <f t="shared" si="12"/>
        <v>#DIV/0!</v>
      </c>
      <c r="BD15" s="244" t="e">
        <f t="shared" si="13"/>
        <v>#DIV/0!</v>
      </c>
      <c r="BF15" s="222">
        <f t="shared" si="14"/>
        <v>0</v>
      </c>
      <c r="BG15" s="223">
        <f t="shared" si="15"/>
        <v>0</v>
      </c>
      <c r="BH15" s="223">
        <f t="shared" si="16"/>
        <v>0</v>
      </c>
      <c r="BI15" s="223">
        <f t="shared" si="17"/>
        <v>0</v>
      </c>
      <c r="BJ15" s="223">
        <f t="shared" si="18"/>
        <v>0</v>
      </c>
      <c r="BK15" s="223">
        <f t="shared" si="19"/>
        <v>0</v>
      </c>
      <c r="BL15" s="223">
        <f t="shared" si="20"/>
        <v>0</v>
      </c>
      <c r="BM15" s="223">
        <f t="shared" si="21"/>
        <v>0</v>
      </c>
      <c r="BN15" s="223">
        <f t="shared" si="22"/>
        <v>0</v>
      </c>
      <c r="BO15" s="223">
        <f t="shared" si="23"/>
        <v>0</v>
      </c>
      <c r="BP15" s="223">
        <f t="shared" si="24"/>
        <v>0</v>
      </c>
      <c r="BQ15" s="223" t="e">
        <f t="shared" si="25"/>
        <v>#DIV/0!</v>
      </c>
      <c r="BR15" s="223">
        <f t="shared" si="26"/>
        <v>30</v>
      </c>
      <c r="BS15" s="224" t="e">
        <f t="shared" si="27"/>
        <v>#DIV/0!</v>
      </c>
    </row>
    <row r="16" spans="1:71" s="155" customFormat="1" ht="15" customHeight="1" x14ac:dyDescent="0.2">
      <c r="A16" s="200"/>
      <c r="B16" s="201"/>
      <c r="C16" s="202"/>
      <c r="D16" s="201"/>
      <c r="E16" s="202"/>
      <c r="F16" s="203"/>
      <c r="G16" s="204"/>
      <c r="H16" s="205">
        <f t="shared" si="0"/>
        <v>0</v>
      </c>
      <c r="I16" s="206"/>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7"/>
      <c r="AM16" s="161"/>
      <c r="AN16" s="209">
        <f t="shared" si="1"/>
        <v>0</v>
      </c>
      <c r="AO16" s="210">
        <f t="shared" si="1"/>
        <v>0</v>
      </c>
      <c r="AP16" s="211">
        <f t="shared" si="1"/>
        <v>0</v>
      </c>
      <c r="AQ16" s="210">
        <f t="shared" si="1"/>
        <v>0</v>
      </c>
      <c r="AR16" s="211">
        <f t="shared" si="1"/>
        <v>0</v>
      </c>
      <c r="AS16" s="242" t="e">
        <f t="shared" si="2"/>
        <v>#DIV/0!</v>
      </c>
      <c r="AT16" s="205" t="e">
        <f t="shared" si="3"/>
        <v>#DIV/0!</v>
      </c>
      <c r="AU16" s="205" t="e">
        <f t="shared" si="4"/>
        <v>#DIV/0!</v>
      </c>
      <c r="AV16" s="205" t="e">
        <f t="shared" si="5"/>
        <v>#DIV/0!</v>
      </c>
      <c r="AW16" s="205" t="e">
        <f t="shared" si="6"/>
        <v>#DIV/0!</v>
      </c>
      <c r="AX16" s="205" t="e">
        <f t="shared" si="7"/>
        <v>#DIV/0!</v>
      </c>
      <c r="AY16" s="205" t="e">
        <f t="shared" si="8"/>
        <v>#DIV/0!</v>
      </c>
      <c r="AZ16" s="243" t="e">
        <f t="shared" si="9"/>
        <v>#DIV/0!</v>
      </c>
      <c r="BA16" s="243" t="e">
        <f t="shared" si="10"/>
        <v>#DIV/0!</v>
      </c>
      <c r="BB16" s="243" t="e">
        <f t="shared" si="11"/>
        <v>#DIV/0!</v>
      </c>
      <c r="BC16" s="243" t="e">
        <f t="shared" si="12"/>
        <v>#DIV/0!</v>
      </c>
      <c r="BD16" s="244" t="e">
        <f t="shared" si="13"/>
        <v>#DIV/0!</v>
      </c>
      <c r="BF16" s="222">
        <f t="shared" si="14"/>
        <v>0</v>
      </c>
      <c r="BG16" s="223">
        <f t="shared" si="15"/>
        <v>0</v>
      </c>
      <c r="BH16" s="223">
        <f t="shared" si="16"/>
        <v>0</v>
      </c>
      <c r="BI16" s="223">
        <f t="shared" si="17"/>
        <v>0</v>
      </c>
      <c r="BJ16" s="223">
        <f t="shared" si="18"/>
        <v>0</v>
      </c>
      <c r="BK16" s="223">
        <f t="shared" si="19"/>
        <v>0</v>
      </c>
      <c r="BL16" s="223">
        <f t="shared" si="20"/>
        <v>0</v>
      </c>
      <c r="BM16" s="223">
        <f t="shared" si="21"/>
        <v>0</v>
      </c>
      <c r="BN16" s="223">
        <f t="shared" si="22"/>
        <v>0</v>
      </c>
      <c r="BO16" s="223">
        <f t="shared" si="23"/>
        <v>0</v>
      </c>
      <c r="BP16" s="223">
        <f t="shared" si="24"/>
        <v>0</v>
      </c>
      <c r="BQ16" s="223" t="e">
        <f t="shared" si="25"/>
        <v>#DIV/0!</v>
      </c>
      <c r="BR16" s="223">
        <f t="shared" si="26"/>
        <v>30</v>
      </c>
      <c r="BS16" s="224" t="e">
        <f t="shared" si="27"/>
        <v>#DIV/0!</v>
      </c>
    </row>
    <row r="17" spans="1:71" s="155" customFormat="1" ht="15" customHeight="1" x14ac:dyDescent="0.2">
      <c r="A17" s="200"/>
      <c r="B17" s="201"/>
      <c r="C17" s="202"/>
      <c r="D17" s="201"/>
      <c r="E17" s="202"/>
      <c r="F17" s="203"/>
      <c r="G17" s="204"/>
      <c r="H17" s="205">
        <f t="shared" si="0"/>
        <v>0</v>
      </c>
      <c r="I17" s="206"/>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7"/>
      <c r="AM17" s="161"/>
      <c r="AN17" s="209">
        <f t="shared" si="1"/>
        <v>0</v>
      </c>
      <c r="AO17" s="210">
        <f t="shared" si="1"/>
        <v>0</v>
      </c>
      <c r="AP17" s="211">
        <f t="shared" si="1"/>
        <v>0</v>
      </c>
      <c r="AQ17" s="210">
        <f t="shared" si="1"/>
        <v>0</v>
      </c>
      <c r="AR17" s="211">
        <f t="shared" si="1"/>
        <v>0</v>
      </c>
      <c r="AS17" s="242" t="e">
        <f t="shared" si="2"/>
        <v>#DIV/0!</v>
      </c>
      <c r="AT17" s="205" t="e">
        <f t="shared" si="3"/>
        <v>#DIV/0!</v>
      </c>
      <c r="AU17" s="205" t="e">
        <f t="shared" si="4"/>
        <v>#DIV/0!</v>
      </c>
      <c r="AV17" s="205" t="e">
        <f t="shared" si="5"/>
        <v>#DIV/0!</v>
      </c>
      <c r="AW17" s="205" t="e">
        <f t="shared" si="6"/>
        <v>#DIV/0!</v>
      </c>
      <c r="AX17" s="205" t="e">
        <f t="shared" si="7"/>
        <v>#DIV/0!</v>
      </c>
      <c r="AY17" s="205" t="e">
        <f t="shared" si="8"/>
        <v>#DIV/0!</v>
      </c>
      <c r="AZ17" s="243" t="e">
        <f t="shared" si="9"/>
        <v>#DIV/0!</v>
      </c>
      <c r="BA17" s="243" t="e">
        <f t="shared" si="10"/>
        <v>#DIV/0!</v>
      </c>
      <c r="BB17" s="243" t="e">
        <f t="shared" si="11"/>
        <v>#DIV/0!</v>
      </c>
      <c r="BC17" s="243" t="e">
        <f t="shared" si="12"/>
        <v>#DIV/0!</v>
      </c>
      <c r="BD17" s="244" t="e">
        <f t="shared" si="13"/>
        <v>#DIV/0!</v>
      </c>
      <c r="BF17" s="222">
        <f t="shared" si="14"/>
        <v>0</v>
      </c>
      <c r="BG17" s="223">
        <f t="shared" si="15"/>
        <v>0</v>
      </c>
      <c r="BH17" s="223">
        <f t="shared" si="16"/>
        <v>0</v>
      </c>
      <c r="BI17" s="223">
        <f t="shared" si="17"/>
        <v>0</v>
      </c>
      <c r="BJ17" s="223">
        <f t="shared" si="18"/>
        <v>0</v>
      </c>
      <c r="BK17" s="223">
        <f t="shared" si="19"/>
        <v>0</v>
      </c>
      <c r="BL17" s="223">
        <f t="shared" si="20"/>
        <v>0</v>
      </c>
      <c r="BM17" s="223">
        <f t="shared" si="21"/>
        <v>0</v>
      </c>
      <c r="BN17" s="223">
        <f t="shared" si="22"/>
        <v>0</v>
      </c>
      <c r="BO17" s="223">
        <f t="shared" si="23"/>
        <v>0</v>
      </c>
      <c r="BP17" s="223">
        <f t="shared" si="24"/>
        <v>0</v>
      </c>
      <c r="BQ17" s="223" t="e">
        <f t="shared" si="25"/>
        <v>#DIV/0!</v>
      </c>
      <c r="BR17" s="223">
        <f t="shared" si="26"/>
        <v>30</v>
      </c>
      <c r="BS17" s="224" t="e">
        <f t="shared" si="27"/>
        <v>#DIV/0!</v>
      </c>
    </row>
    <row r="18" spans="1:71" s="155" customFormat="1" ht="15" customHeight="1" x14ac:dyDescent="0.2">
      <c r="A18" s="200"/>
      <c r="B18" s="201"/>
      <c r="C18" s="202"/>
      <c r="D18" s="201"/>
      <c r="E18" s="202"/>
      <c r="F18" s="203"/>
      <c r="G18" s="204"/>
      <c r="H18" s="205">
        <f t="shared" si="0"/>
        <v>0</v>
      </c>
      <c r="I18" s="206"/>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7"/>
      <c r="AM18" s="161"/>
      <c r="AN18" s="209">
        <f t="shared" si="1"/>
        <v>0</v>
      </c>
      <c r="AO18" s="210">
        <f t="shared" si="1"/>
        <v>0</v>
      </c>
      <c r="AP18" s="211">
        <f t="shared" si="1"/>
        <v>0</v>
      </c>
      <c r="AQ18" s="210">
        <f t="shared" si="1"/>
        <v>0</v>
      </c>
      <c r="AR18" s="211">
        <f t="shared" si="1"/>
        <v>0</v>
      </c>
      <c r="AS18" s="242" t="e">
        <f t="shared" si="2"/>
        <v>#DIV/0!</v>
      </c>
      <c r="AT18" s="205" t="e">
        <f t="shared" si="3"/>
        <v>#DIV/0!</v>
      </c>
      <c r="AU18" s="205" t="e">
        <f t="shared" si="4"/>
        <v>#DIV/0!</v>
      </c>
      <c r="AV18" s="205" t="e">
        <f t="shared" si="5"/>
        <v>#DIV/0!</v>
      </c>
      <c r="AW18" s="205" t="e">
        <f t="shared" si="6"/>
        <v>#DIV/0!</v>
      </c>
      <c r="AX18" s="205" t="e">
        <f t="shared" si="7"/>
        <v>#DIV/0!</v>
      </c>
      <c r="AY18" s="205" t="e">
        <f t="shared" si="8"/>
        <v>#DIV/0!</v>
      </c>
      <c r="AZ18" s="243" t="e">
        <f t="shared" si="9"/>
        <v>#DIV/0!</v>
      </c>
      <c r="BA18" s="243" t="e">
        <f t="shared" si="10"/>
        <v>#DIV/0!</v>
      </c>
      <c r="BB18" s="243" t="e">
        <f t="shared" si="11"/>
        <v>#DIV/0!</v>
      </c>
      <c r="BC18" s="243" t="e">
        <f t="shared" si="12"/>
        <v>#DIV/0!</v>
      </c>
      <c r="BD18" s="244" t="e">
        <f t="shared" si="13"/>
        <v>#DIV/0!</v>
      </c>
      <c r="BF18" s="222">
        <f t="shared" si="14"/>
        <v>0</v>
      </c>
      <c r="BG18" s="223">
        <f t="shared" si="15"/>
        <v>0</v>
      </c>
      <c r="BH18" s="223">
        <f t="shared" si="16"/>
        <v>0</v>
      </c>
      <c r="BI18" s="223">
        <f t="shared" si="17"/>
        <v>0</v>
      </c>
      <c r="BJ18" s="223">
        <f t="shared" si="18"/>
        <v>0</v>
      </c>
      <c r="BK18" s="223">
        <f t="shared" si="19"/>
        <v>0</v>
      </c>
      <c r="BL18" s="223">
        <f t="shared" si="20"/>
        <v>0</v>
      </c>
      <c r="BM18" s="223">
        <f t="shared" si="21"/>
        <v>0</v>
      </c>
      <c r="BN18" s="223">
        <f t="shared" si="22"/>
        <v>0</v>
      </c>
      <c r="BO18" s="223">
        <f t="shared" si="23"/>
        <v>0</v>
      </c>
      <c r="BP18" s="223">
        <f t="shared" si="24"/>
        <v>0</v>
      </c>
      <c r="BQ18" s="223" t="e">
        <f t="shared" si="25"/>
        <v>#DIV/0!</v>
      </c>
      <c r="BR18" s="223">
        <f t="shared" si="26"/>
        <v>30</v>
      </c>
      <c r="BS18" s="224" t="e">
        <f t="shared" si="27"/>
        <v>#DIV/0!</v>
      </c>
    </row>
    <row r="19" spans="1:71" s="155" customFormat="1" ht="15" customHeight="1" x14ac:dyDescent="0.2">
      <c r="A19" s="200"/>
      <c r="B19" s="201"/>
      <c r="C19" s="202"/>
      <c r="D19" s="201"/>
      <c r="E19" s="202"/>
      <c r="F19" s="203"/>
      <c r="G19" s="204"/>
      <c r="H19" s="205">
        <f t="shared" si="0"/>
        <v>0</v>
      </c>
      <c r="I19" s="206"/>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7"/>
      <c r="AM19" s="161"/>
      <c r="AN19" s="209">
        <f t="shared" si="1"/>
        <v>0</v>
      </c>
      <c r="AO19" s="210">
        <f t="shared" si="1"/>
        <v>0</v>
      </c>
      <c r="AP19" s="211">
        <f t="shared" si="1"/>
        <v>0</v>
      </c>
      <c r="AQ19" s="210">
        <f t="shared" si="1"/>
        <v>0</v>
      </c>
      <c r="AR19" s="211">
        <f t="shared" si="1"/>
        <v>0</v>
      </c>
      <c r="AS19" s="242" t="e">
        <f t="shared" si="2"/>
        <v>#DIV/0!</v>
      </c>
      <c r="AT19" s="205" t="e">
        <f t="shared" si="3"/>
        <v>#DIV/0!</v>
      </c>
      <c r="AU19" s="205" t="e">
        <f t="shared" si="4"/>
        <v>#DIV/0!</v>
      </c>
      <c r="AV19" s="205" t="e">
        <f t="shared" si="5"/>
        <v>#DIV/0!</v>
      </c>
      <c r="AW19" s="205" t="e">
        <f t="shared" si="6"/>
        <v>#DIV/0!</v>
      </c>
      <c r="AX19" s="205" t="e">
        <f t="shared" si="7"/>
        <v>#DIV/0!</v>
      </c>
      <c r="AY19" s="205" t="e">
        <f t="shared" si="8"/>
        <v>#DIV/0!</v>
      </c>
      <c r="AZ19" s="243" t="e">
        <f t="shared" si="9"/>
        <v>#DIV/0!</v>
      </c>
      <c r="BA19" s="243" t="e">
        <f t="shared" si="10"/>
        <v>#DIV/0!</v>
      </c>
      <c r="BB19" s="243" t="e">
        <f t="shared" si="11"/>
        <v>#DIV/0!</v>
      </c>
      <c r="BC19" s="243" t="e">
        <f t="shared" si="12"/>
        <v>#DIV/0!</v>
      </c>
      <c r="BD19" s="244" t="e">
        <f t="shared" si="13"/>
        <v>#DIV/0!</v>
      </c>
      <c r="BF19" s="222">
        <f t="shared" si="14"/>
        <v>0</v>
      </c>
      <c r="BG19" s="223">
        <f t="shared" si="15"/>
        <v>0</v>
      </c>
      <c r="BH19" s="223">
        <f t="shared" si="16"/>
        <v>0</v>
      </c>
      <c r="BI19" s="223">
        <f t="shared" si="17"/>
        <v>0</v>
      </c>
      <c r="BJ19" s="223">
        <f t="shared" si="18"/>
        <v>0</v>
      </c>
      <c r="BK19" s="223">
        <f t="shared" si="19"/>
        <v>0</v>
      </c>
      <c r="BL19" s="223">
        <f t="shared" si="20"/>
        <v>0</v>
      </c>
      <c r="BM19" s="223">
        <f t="shared" si="21"/>
        <v>0</v>
      </c>
      <c r="BN19" s="223">
        <f t="shared" si="22"/>
        <v>0</v>
      </c>
      <c r="BO19" s="223">
        <f t="shared" si="23"/>
        <v>0</v>
      </c>
      <c r="BP19" s="223">
        <f t="shared" si="24"/>
        <v>0</v>
      </c>
      <c r="BQ19" s="223" t="e">
        <f t="shared" si="25"/>
        <v>#DIV/0!</v>
      </c>
      <c r="BR19" s="223">
        <f t="shared" si="26"/>
        <v>30</v>
      </c>
      <c r="BS19" s="224" t="e">
        <f t="shared" si="27"/>
        <v>#DIV/0!</v>
      </c>
    </row>
    <row r="20" spans="1:71" s="155" customFormat="1" ht="15" customHeight="1" x14ac:dyDescent="0.2">
      <c r="A20" s="200"/>
      <c r="B20" s="201"/>
      <c r="C20" s="202"/>
      <c r="D20" s="201"/>
      <c r="E20" s="202"/>
      <c r="F20" s="203"/>
      <c r="G20" s="204"/>
      <c r="H20" s="205">
        <f t="shared" si="0"/>
        <v>0</v>
      </c>
      <c r="I20" s="206"/>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7"/>
      <c r="AM20" s="161"/>
      <c r="AN20" s="209">
        <f t="shared" si="1"/>
        <v>0</v>
      </c>
      <c r="AO20" s="210">
        <f t="shared" si="1"/>
        <v>0</v>
      </c>
      <c r="AP20" s="211">
        <f t="shared" si="1"/>
        <v>0</v>
      </c>
      <c r="AQ20" s="210">
        <f t="shared" si="1"/>
        <v>0</v>
      </c>
      <c r="AR20" s="211">
        <f t="shared" si="1"/>
        <v>0</v>
      </c>
      <c r="AS20" s="242" t="e">
        <f t="shared" si="2"/>
        <v>#DIV/0!</v>
      </c>
      <c r="AT20" s="205" t="e">
        <f t="shared" si="3"/>
        <v>#DIV/0!</v>
      </c>
      <c r="AU20" s="205" t="e">
        <f t="shared" si="4"/>
        <v>#DIV/0!</v>
      </c>
      <c r="AV20" s="205" t="e">
        <f t="shared" si="5"/>
        <v>#DIV/0!</v>
      </c>
      <c r="AW20" s="205" t="e">
        <f t="shared" si="6"/>
        <v>#DIV/0!</v>
      </c>
      <c r="AX20" s="205" t="e">
        <f t="shared" si="7"/>
        <v>#DIV/0!</v>
      </c>
      <c r="AY20" s="205" t="e">
        <f t="shared" si="8"/>
        <v>#DIV/0!</v>
      </c>
      <c r="AZ20" s="243" t="e">
        <f t="shared" si="9"/>
        <v>#DIV/0!</v>
      </c>
      <c r="BA20" s="243" t="e">
        <f t="shared" si="10"/>
        <v>#DIV/0!</v>
      </c>
      <c r="BB20" s="243" t="e">
        <f t="shared" si="11"/>
        <v>#DIV/0!</v>
      </c>
      <c r="BC20" s="243" t="e">
        <f t="shared" si="12"/>
        <v>#DIV/0!</v>
      </c>
      <c r="BD20" s="244" t="e">
        <f t="shared" si="13"/>
        <v>#DIV/0!</v>
      </c>
      <c r="BF20" s="222">
        <f t="shared" si="14"/>
        <v>0</v>
      </c>
      <c r="BG20" s="223">
        <f t="shared" si="15"/>
        <v>0</v>
      </c>
      <c r="BH20" s="223">
        <f t="shared" si="16"/>
        <v>0</v>
      </c>
      <c r="BI20" s="223">
        <f t="shared" si="17"/>
        <v>0</v>
      </c>
      <c r="BJ20" s="223">
        <f t="shared" si="18"/>
        <v>0</v>
      </c>
      <c r="BK20" s="223">
        <f t="shared" si="19"/>
        <v>0</v>
      </c>
      <c r="BL20" s="223">
        <f t="shared" si="20"/>
        <v>0</v>
      </c>
      <c r="BM20" s="223">
        <f t="shared" si="21"/>
        <v>0</v>
      </c>
      <c r="BN20" s="223">
        <f t="shared" si="22"/>
        <v>0</v>
      </c>
      <c r="BO20" s="223">
        <f t="shared" si="23"/>
        <v>0</v>
      </c>
      <c r="BP20" s="223">
        <f t="shared" si="24"/>
        <v>0</v>
      </c>
      <c r="BQ20" s="223" t="e">
        <f t="shared" si="25"/>
        <v>#DIV/0!</v>
      </c>
      <c r="BR20" s="223">
        <f t="shared" si="26"/>
        <v>30</v>
      </c>
      <c r="BS20" s="224" t="e">
        <f t="shared" si="27"/>
        <v>#DIV/0!</v>
      </c>
    </row>
    <row r="21" spans="1:71" s="155" customFormat="1" ht="15" customHeight="1" x14ac:dyDescent="0.2">
      <c r="A21" s="200"/>
      <c r="B21" s="201"/>
      <c r="C21" s="202"/>
      <c r="D21" s="201"/>
      <c r="E21" s="202"/>
      <c r="F21" s="203"/>
      <c r="G21" s="204"/>
      <c r="H21" s="205">
        <f t="shared" si="0"/>
        <v>0</v>
      </c>
      <c r="I21" s="206"/>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7"/>
      <c r="AM21" s="161"/>
      <c r="AN21" s="209">
        <f t="shared" si="1"/>
        <v>0</v>
      </c>
      <c r="AO21" s="210">
        <f t="shared" si="1"/>
        <v>0</v>
      </c>
      <c r="AP21" s="211">
        <f t="shared" si="1"/>
        <v>0</v>
      </c>
      <c r="AQ21" s="210">
        <f t="shared" si="1"/>
        <v>0</v>
      </c>
      <c r="AR21" s="211">
        <f t="shared" si="1"/>
        <v>0</v>
      </c>
      <c r="AS21" s="242" t="e">
        <f t="shared" si="2"/>
        <v>#DIV/0!</v>
      </c>
      <c r="AT21" s="205" t="e">
        <f t="shared" si="3"/>
        <v>#DIV/0!</v>
      </c>
      <c r="AU21" s="205" t="e">
        <f t="shared" si="4"/>
        <v>#DIV/0!</v>
      </c>
      <c r="AV21" s="205" t="e">
        <f t="shared" si="5"/>
        <v>#DIV/0!</v>
      </c>
      <c r="AW21" s="205" t="e">
        <f t="shared" si="6"/>
        <v>#DIV/0!</v>
      </c>
      <c r="AX21" s="205" t="e">
        <f t="shared" si="7"/>
        <v>#DIV/0!</v>
      </c>
      <c r="AY21" s="205" t="e">
        <f t="shared" si="8"/>
        <v>#DIV/0!</v>
      </c>
      <c r="AZ21" s="243" t="e">
        <f t="shared" si="9"/>
        <v>#DIV/0!</v>
      </c>
      <c r="BA21" s="243" t="e">
        <f t="shared" si="10"/>
        <v>#DIV/0!</v>
      </c>
      <c r="BB21" s="243" t="e">
        <f t="shared" si="11"/>
        <v>#DIV/0!</v>
      </c>
      <c r="BC21" s="243" t="e">
        <f t="shared" si="12"/>
        <v>#DIV/0!</v>
      </c>
      <c r="BD21" s="244" t="e">
        <f t="shared" si="13"/>
        <v>#DIV/0!</v>
      </c>
      <c r="BF21" s="222">
        <f t="shared" si="14"/>
        <v>0</v>
      </c>
      <c r="BG21" s="223">
        <f t="shared" si="15"/>
        <v>0</v>
      </c>
      <c r="BH21" s="223">
        <f t="shared" si="16"/>
        <v>0</v>
      </c>
      <c r="BI21" s="223">
        <f t="shared" si="17"/>
        <v>0</v>
      </c>
      <c r="BJ21" s="223">
        <f t="shared" si="18"/>
        <v>0</v>
      </c>
      <c r="BK21" s="223">
        <f t="shared" si="19"/>
        <v>0</v>
      </c>
      <c r="BL21" s="223">
        <f t="shared" si="20"/>
        <v>0</v>
      </c>
      <c r="BM21" s="223">
        <f t="shared" si="21"/>
        <v>0</v>
      </c>
      <c r="BN21" s="223">
        <f t="shared" si="22"/>
        <v>0</v>
      </c>
      <c r="BO21" s="223">
        <f t="shared" si="23"/>
        <v>0</v>
      </c>
      <c r="BP21" s="223">
        <f t="shared" si="24"/>
        <v>0</v>
      </c>
      <c r="BQ21" s="223" t="e">
        <f t="shared" si="25"/>
        <v>#DIV/0!</v>
      </c>
      <c r="BR21" s="223">
        <f t="shared" si="26"/>
        <v>30</v>
      </c>
      <c r="BS21" s="224" t="e">
        <f t="shared" si="27"/>
        <v>#DIV/0!</v>
      </c>
    </row>
    <row r="22" spans="1:71" s="155" customFormat="1" ht="15" customHeight="1" x14ac:dyDescent="0.2">
      <c r="A22" s="200"/>
      <c r="B22" s="201"/>
      <c r="C22" s="202"/>
      <c r="D22" s="201"/>
      <c r="E22" s="202"/>
      <c r="F22" s="203"/>
      <c r="G22" s="204"/>
      <c r="H22" s="205">
        <f t="shared" si="0"/>
        <v>0</v>
      </c>
      <c r="I22" s="206"/>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7"/>
      <c r="AM22" s="161"/>
      <c r="AN22" s="209">
        <f t="shared" si="1"/>
        <v>0</v>
      </c>
      <c r="AO22" s="210">
        <f t="shared" si="1"/>
        <v>0</v>
      </c>
      <c r="AP22" s="211">
        <f t="shared" si="1"/>
        <v>0</v>
      </c>
      <c r="AQ22" s="210">
        <f t="shared" si="1"/>
        <v>0</v>
      </c>
      <c r="AR22" s="211">
        <f t="shared" si="1"/>
        <v>0</v>
      </c>
      <c r="AS22" s="242" t="e">
        <f t="shared" si="2"/>
        <v>#DIV/0!</v>
      </c>
      <c r="AT22" s="205" t="e">
        <f t="shared" si="3"/>
        <v>#DIV/0!</v>
      </c>
      <c r="AU22" s="205" t="e">
        <f t="shared" si="4"/>
        <v>#DIV/0!</v>
      </c>
      <c r="AV22" s="205" t="e">
        <f t="shared" si="5"/>
        <v>#DIV/0!</v>
      </c>
      <c r="AW22" s="205" t="e">
        <f t="shared" si="6"/>
        <v>#DIV/0!</v>
      </c>
      <c r="AX22" s="205" t="e">
        <f t="shared" si="7"/>
        <v>#DIV/0!</v>
      </c>
      <c r="AY22" s="205" t="e">
        <f t="shared" si="8"/>
        <v>#DIV/0!</v>
      </c>
      <c r="AZ22" s="243" t="e">
        <f t="shared" si="9"/>
        <v>#DIV/0!</v>
      </c>
      <c r="BA22" s="243" t="e">
        <f t="shared" si="10"/>
        <v>#DIV/0!</v>
      </c>
      <c r="BB22" s="243" t="e">
        <f t="shared" si="11"/>
        <v>#DIV/0!</v>
      </c>
      <c r="BC22" s="243" t="e">
        <f t="shared" si="12"/>
        <v>#DIV/0!</v>
      </c>
      <c r="BD22" s="244" t="e">
        <f t="shared" si="13"/>
        <v>#DIV/0!</v>
      </c>
      <c r="BF22" s="222">
        <f t="shared" si="14"/>
        <v>0</v>
      </c>
      <c r="BG22" s="223">
        <f t="shared" si="15"/>
        <v>0</v>
      </c>
      <c r="BH22" s="223">
        <f t="shared" si="16"/>
        <v>0</v>
      </c>
      <c r="BI22" s="223">
        <f t="shared" si="17"/>
        <v>0</v>
      </c>
      <c r="BJ22" s="223">
        <f t="shared" si="18"/>
        <v>0</v>
      </c>
      <c r="BK22" s="223">
        <f t="shared" si="19"/>
        <v>0</v>
      </c>
      <c r="BL22" s="223">
        <f t="shared" si="20"/>
        <v>0</v>
      </c>
      <c r="BM22" s="223">
        <f t="shared" si="21"/>
        <v>0</v>
      </c>
      <c r="BN22" s="223">
        <f t="shared" si="22"/>
        <v>0</v>
      </c>
      <c r="BO22" s="223">
        <f t="shared" si="23"/>
        <v>0</v>
      </c>
      <c r="BP22" s="223">
        <f t="shared" si="24"/>
        <v>0</v>
      </c>
      <c r="BQ22" s="223" t="e">
        <f t="shared" si="25"/>
        <v>#DIV/0!</v>
      </c>
      <c r="BR22" s="223">
        <f t="shared" si="26"/>
        <v>30</v>
      </c>
      <c r="BS22" s="224" t="e">
        <f t="shared" si="27"/>
        <v>#DIV/0!</v>
      </c>
    </row>
    <row r="23" spans="1:71" s="155" customFormat="1" ht="15" customHeight="1" x14ac:dyDescent="0.2">
      <c r="A23" s="200"/>
      <c r="B23" s="201"/>
      <c r="C23" s="202"/>
      <c r="D23" s="201"/>
      <c r="E23" s="202"/>
      <c r="F23" s="203"/>
      <c r="G23" s="204"/>
      <c r="H23" s="205">
        <f t="shared" si="0"/>
        <v>0</v>
      </c>
      <c r="I23" s="206"/>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7"/>
      <c r="AM23" s="161"/>
      <c r="AN23" s="209">
        <f t="shared" si="1"/>
        <v>0</v>
      </c>
      <c r="AO23" s="210">
        <f t="shared" si="1"/>
        <v>0</v>
      </c>
      <c r="AP23" s="211">
        <f t="shared" si="1"/>
        <v>0</v>
      </c>
      <c r="AQ23" s="210">
        <f t="shared" si="1"/>
        <v>0</v>
      </c>
      <c r="AR23" s="211">
        <f t="shared" si="1"/>
        <v>0</v>
      </c>
      <c r="AS23" s="242" t="e">
        <f t="shared" si="2"/>
        <v>#DIV/0!</v>
      </c>
      <c r="AT23" s="205" t="e">
        <f t="shared" si="3"/>
        <v>#DIV/0!</v>
      </c>
      <c r="AU23" s="205" t="e">
        <f t="shared" si="4"/>
        <v>#DIV/0!</v>
      </c>
      <c r="AV23" s="205" t="e">
        <f t="shared" si="5"/>
        <v>#DIV/0!</v>
      </c>
      <c r="AW23" s="205" t="e">
        <f t="shared" si="6"/>
        <v>#DIV/0!</v>
      </c>
      <c r="AX23" s="205" t="e">
        <f t="shared" si="7"/>
        <v>#DIV/0!</v>
      </c>
      <c r="AY23" s="205" t="e">
        <f t="shared" si="8"/>
        <v>#DIV/0!</v>
      </c>
      <c r="AZ23" s="243" t="e">
        <f t="shared" si="9"/>
        <v>#DIV/0!</v>
      </c>
      <c r="BA23" s="243" t="e">
        <f t="shared" si="10"/>
        <v>#DIV/0!</v>
      </c>
      <c r="BB23" s="243" t="e">
        <f t="shared" si="11"/>
        <v>#DIV/0!</v>
      </c>
      <c r="BC23" s="243" t="e">
        <f t="shared" si="12"/>
        <v>#DIV/0!</v>
      </c>
      <c r="BD23" s="244" t="e">
        <f t="shared" si="13"/>
        <v>#DIV/0!</v>
      </c>
      <c r="BF23" s="222">
        <f t="shared" si="14"/>
        <v>0</v>
      </c>
      <c r="BG23" s="223">
        <f t="shared" si="15"/>
        <v>0</v>
      </c>
      <c r="BH23" s="223">
        <f t="shared" si="16"/>
        <v>0</v>
      </c>
      <c r="BI23" s="223">
        <f t="shared" si="17"/>
        <v>0</v>
      </c>
      <c r="BJ23" s="223">
        <f t="shared" si="18"/>
        <v>0</v>
      </c>
      <c r="BK23" s="223">
        <f t="shared" si="19"/>
        <v>0</v>
      </c>
      <c r="BL23" s="223">
        <f t="shared" si="20"/>
        <v>0</v>
      </c>
      <c r="BM23" s="223">
        <f t="shared" si="21"/>
        <v>0</v>
      </c>
      <c r="BN23" s="223">
        <f t="shared" si="22"/>
        <v>0</v>
      </c>
      <c r="BO23" s="223">
        <f t="shared" si="23"/>
        <v>0</v>
      </c>
      <c r="BP23" s="223">
        <f t="shared" si="24"/>
        <v>0</v>
      </c>
      <c r="BQ23" s="223" t="e">
        <f t="shared" si="25"/>
        <v>#DIV/0!</v>
      </c>
      <c r="BR23" s="223">
        <f t="shared" si="26"/>
        <v>30</v>
      </c>
      <c r="BS23" s="224" t="e">
        <f t="shared" si="27"/>
        <v>#DIV/0!</v>
      </c>
    </row>
    <row r="24" spans="1:71" s="155" customFormat="1" ht="15" customHeight="1" x14ac:dyDescent="0.2">
      <c r="A24" s="200"/>
      <c r="B24" s="201"/>
      <c r="C24" s="202"/>
      <c r="D24" s="201"/>
      <c r="E24" s="202"/>
      <c r="F24" s="203"/>
      <c r="G24" s="204"/>
      <c r="H24" s="205">
        <f t="shared" si="0"/>
        <v>0</v>
      </c>
      <c r="I24" s="206"/>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7"/>
      <c r="AM24" s="161"/>
      <c r="AN24" s="209">
        <f t="shared" si="1"/>
        <v>0</v>
      </c>
      <c r="AO24" s="210">
        <f t="shared" si="1"/>
        <v>0</v>
      </c>
      <c r="AP24" s="211">
        <f t="shared" si="1"/>
        <v>0</v>
      </c>
      <c r="AQ24" s="210">
        <f t="shared" si="1"/>
        <v>0</v>
      </c>
      <c r="AR24" s="211">
        <f t="shared" si="1"/>
        <v>0</v>
      </c>
      <c r="AS24" s="242" t="e">
        <f t="shared" si="2"/>
        <v>#DIV/0!</v>
      </c>
      <c r="AT24" s="205" t="e">
        <f t="shared" si="3"/>
        <v>#DIV/0!</v>
      </c>
      <c r="AU24" s="205" t="e">
        <f t="shared" si="4"/>
        <v>#DIV/0!</v>
      </c>
      <c r="AV24" s="205" t="e">
        <f t="shared" si="5"/>
        <v>#DIV/0!</v>
      </c>
      <c r="AW24" s="205" t="e">
        <f t="shared" si="6"/>
        <v>#DIV/0!</v>
      </c>
      <c r="AX24" s="205" t="e">
        <f t="shared" si="7"/>
        <v>#DIV/0!</v>
      </c>
      <c r="AY24" s="205" t="e">
        <f t="shared" si="8"/>
        <v>#DIV/0!</v>
      </c>
      <c r="AZ24" s="243" t="e">
        <f t="shared" si="9"/>
        <v>#DIV/0!</v>
      </c>
      <c r="BA24" s="243" t="e">
        <f t="shared" si="10"/>
        <v>#DIV/0!</v>
      </c>
      <c r="BB24" s="243" t="e">
        <f t="shared" si="11"/>
        <v>#DIV/0!</v>
      </c>
      <c r="BC24" s="243" t="e">
        <f t="shared" si="12"/>
        <v>#DIV/0!</v>
      </c>
      <c r="BD24" s="244" t="e">
        <f t="shared" si="13"/>
        <v>#DIV/0!</v>
      </c>
      <c r="BF24" s="222">
        <f t="shared" si="14"/>
        <v>0</v>
      </c>
      <c r="BG24" s="223">
        <f t="shared" si="15"/>
        <v>0</v>
      </c>
      <c r="BH24" s="223">
        <f t="shared" si="16"/>
        <v>0</v>
      </c>
      <c r="BI24" s="223">
        <f t="shared" si="17"/>
        <v>0</v>
      </c>
      <c r="BJ24" s="223">
        <f t="shared" si="18"/>
        <v>0</v>
      </c>
      <c r="BK24" s="223">
        <f t="shared" si="19"/>
        <v>0</v>
      </c>
      <c r="BL24" s="223">
        <f t="shared" si="20"/>
        <v>0</v>
      </c>
      <c r="BM24" s="223">
        <f t="shared" si="21"/>
        <v>0</v>
      </c>
      <c r="BN24" s="223">
        <f t="shared" si="22"/>
        <v>0</v>
      </c>
      <c r="BO24" s="223">
        <f t="shared" si="23"/>
        <v>0</v>
      </c>
      <c r="BP24" s="223">
        <f t="shared" si="24"/>
        <v>0</v>
      </c>
      <c r="BQ24" s="223" t="e">
        <f t="shared" si="25"/>
        <v>#DIV/0!</v>
      </c>
      <c r="BR24" s="223">
        <f t="shared" si="26"/>
        <v>30</v>
      </c>
      <c r="BS24" s="224" t="e">
        <f t="shared" si="27"/>
        <v>#DIV/0!</v>
      </c>
    </row>
    <row r="25" spans="1:71" s="155" customFormat="1" ht="15" customHeight="1" x14ac:dyDescent="0.2">
      <c r="A25" s="200"/>
      <c r="B25" s="201"/>
      <c r="C25" s="202"/>
      <c r="D25" s="201"/>
      <c r="E25" s="202"/>
      <c r="F25" s="203"/>
      <c r="G25" s="204"/>
      <c r="H25" s="205">
        <f t="shared" si="0"/>
        <v>0</v>
      </c>
      <c r="I25" s="206"/>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7"/>
      <c r="AM25" s="161"/>
      <c r="AN25" s="209">
        <f t="shared" si="1"/>
        <v>0</v>
      </c>
      <c r="AO25" s="210">
        <f t="shared" si="1"/>
        <v>0</v>
      </c>
      <c r="AP25" s="211">
        <f t="shared" si="1"/>
        <v>0</v>
      </c>
      <c r="AQ25" s="210">
        <f t="shared" si="1"/>
        <v>0</v>
      </c>
      <c r="AR25" s="211">
        <f t="shared" si="1"/>
        <v>0</v>
      </c>
      <c r="AS25" s="242" t="e">
        <f t="shared" si="2"/>
        <v>#DIV/0!</v>
      </c>
      <c r="AT25" s="205" t="e">
        <f t="shared" si="3"/>
        <v>#DIV/0!</v>
      </c>
      <c r="AU25" s="205" t="e">
        <f t="shared" si="4"/>
        <v>#DIV/0!</v>
      </c>
      <c r="AV25" s="205" t="e">
        <f t="shared" si="5"/>
        <v>#DIV/0!</v>
      </c>
      <c r="AW25" s="205" t="e">
        <f t="shared" si="6"/>
        <v>#DIV/0!</v>
      </c>
      <c r="AX25" s="205" t="e">
        <f t="shared" si="7"/>
        <v>#DIV/0!</v>
      </c>
      <c r="AY25" s="205" t="e">
        <f t="shared" si="8"/>
        <v>#DIV/0!</v>
      </c>
      <c r="AZ25" s="243" t="e">
        <f t="shared" si="9"/>
        <v>#DIV/0!</v>
      </c>
      <c r="BA25" s="243" t="e">
        <f t="shared" si="10"/>
        <v>#DIV/0!</v>
      </c>
      <c r="BB25" s="243" t="e">
        <f t="shared" si="11"/>
        <v>#DIV/0!</v>
      </c>
      <c r="BC25" s="243" t="e">
        <f t="shared" si="12"/>
        <v>#DIV/0!</v>
      </c>
      <c r="BD25" s="244" t="e">
        <f t="shared" si="13"/>
        <v>#DIV/0!</v>
      </c>
      <c r="BF25" s="222">
        <f t="shared" si="14"/>
        <v>0</v>
      </c>
      <c r="BG25" s="223">
        <f t="shared" si="15"/>
        <v>0</v>
      </c>
      <c r="BH25" s="223">
        <f t="shared" si="16"/>
        <v>0</v>
      </c>
      <c r="BI25" s="223">
        <f t="shared" si="17"/>
        <v>0</v>
      </c>
      <c r="BJ25" s="223">
        <f t="shared" si="18"/>
        <v>0</v>
      </c>
      <c r="BK25" s="223">
        <f t="shared" si="19"/>
        <v>0</v>
      </c>
      <c r="BL25" s="223">
        <f t="shared" si="20"/>
        <v>0</v>
      </c>
      <c r="BM25" s="223">
        <f t="shared" si="21"/>
        <v>0</v>
      </c>
      <c r="BN25" s="223">
        <f t="shared" si="22"/>
        <v>0</v>
      </c>
      <c r="BO25" s="223">
        <f t="shared" si="23"/>
        <v>0</v>
      </c>
      <c r="BP25" s="223">
        <f t="shared" si="24"/>
        <v>0</v>
      </c>
      <c r="BQ25" s="223" t="e">
        <f t="shared" si="25"/>
        <v>#DIV/0!</v>
      </c>
      <c r="BR25" s="223">
        <f t="shared" si="26"/>
        <v>30</v>
      </c>
      <c r="BS25" s="224" t="e">
        <f t="shared" si="27"/>
        <v>#DIV/0!</v>
      </c>
    </row>
    <row r="26" spans="1:71" s="155" customFormat="1" ht="15" customHeight="1" x14ac:dyDescent="0.2">
      <c r="A26" s="200"/>
      <c r="B26" s="201"/>
      <c r="C26" s="202"/>
      <c r="D26" s="201"/>
      <c r="E26" s="202"/>
      <c r="F26" s="203"/>
      <c r="G26" s="204"/>
      <c r="H26" s="205">
        <f t="shared" si="0"/>
        <v>0</v>
      </c>
      <c r="I26" s="206"/>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7"/>
      <c r="AM26" s="161"/>
      <c r="AN26" s="209">
        <f t="shared" si="1"/>
        <v>0</v>
      </c>
      <c r="AO26" s="210">
        <f t="shared" si="1"/>
        <v>0</v>
      </c>
      <c r="AP26" s="211">
        <f t="shared" si="1"/>
        <v>0</v>
      </c>
      <c r="AQ26" s="210">
        <f t="shared" si="1"/>
        <v>0</v>
      </c>
      <c r="AR26" s="211">
        <f t="shared" si="1"/>
        <v>0</v>
      </c>
      <c r="AS26" s="242" t="e">
        <f t="shared" si="2"/>
        <v>#DIV/0!</v>
      </c>
      <c r="AT26" s="205" t="e">
        <f t="shared" si="3"/>
        <v>#DIV/0!</v>
      </c>
      <c r="AU26" s="205" t="e">
        <f t="shared" si="4"/>
        <v>#DIV/0!</v>
      </c>
      <c r="AV26" s="205" t="e">
        <f t="shared" si="5"/>
        <v>#DIV/0!</v>
      </c>
      <c r="AW26" s="205" t="e">
        <f t="shared" si="6"/>
        <v>#DIV/0!</v>
      </c>
      <c r="AX26" s="205" t="e">
        <f t="shared" si="7"/>
        <v>#DIV/0!</v>
      </c>
      <c r="AY26" s="205" t="e">
        <f t="shared" si="8"/>
        <v>#DIV/0!</v>
      </c>
      <c r="AZ26" s="243" t="e">
        <f t="shared" si="9"/>
        <v>#DIV/0!</v>
      </c>
      <c r="BA26" s="243" t="e">
        <f t="shared" si="10"/>
        <v>#DIV/0!</v>
      </c>
      <c r="BB26" s="243" t="e">
        <f t="shared" si="11"/>
        <v>#DIV/0!</v>
      </c>
      <c r="BC26" s="243" t="e">
        <f t="shared" si="12"/>
        <v>#DIV/0!</v>
      </c>
      <c r="BD26" s="244" t="e">
        <f t="shared" si="13"/>
        <v>#DIV/0!</v>
      </c>
      <c r="BF26" s="222">
        <f t="shared" si="14"/>
        <v>0</v>
      </c>
      <c r="BG26" s="223">
        <f t="shared" si="15"/>
        <v>0</v>
      </c>
      <c r="BH26" s="223">
        <f t="shared" si="16"/>
        <v>0</v>
      </c>
      <c r="BI26" s="223">
        <f t="shared" si="17"/>
        <v>0</v>
      </c>
      <c r="BJ26" s="223">
        <f t="shared" si="18"/>
        <v>0</v>
      </c>
      <c r="BK26" s="223">
        <f t="shared" si="19"/>
        <v>0</v>
      </c>
      <c r="BL26" s="223">
        <f t="shared" si="20"/>
        <v>0</v>
      </c>
      <c r="BM26" s="223">
        <f t="shared" si="21"/>
        <v>0</v>
      </c>
      <c r="BN26" s="223">
        <f t="shared" si="22"/>
        <v>0</v>
      </c>
      <c r="BO26" s="223">
        <f t="shared" si="23"/>
        <v>0</v>
      </c>
      <c r="BP26" s="223">
        <f t="shared" si="24"/>
        <v>0</v>
      </c>
      <c r="BQ26" s="223" t="e">
        <f t="shared" si="25"/>
        <v>#DIV/0!</v>
      </c>
      <c r="BR26" s="223">
        <f t="shared" si="26"/>
        <v>30</v>
      </c>
      <c r="BS26" s="224" t="e">
        <f t="shared" si="27"/>
        <v>#DIV/0!</v>
      </c>
    </row>
    <row r="27" spans="1:71" s="155" customFormat="1" ht="15" customHeight="1" x14ac:dyDescent="0.2">
      <c r="A27" s="200"/>
      <c r="B27" s="201"/>
      <c r="C27" s="202"/>
      <c r="D27" s="201"/>
      <c r="E27" s="202"/>
      <c r="F27" s="203"/>
      <c r="G27" s="204"/>
      <c r="H27" s="205">
        <f t="shared" si="0"/>
        <v>0</v>
      </c>
      <c r="I27" s="206"/>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7"/>
      <c r="AM27" s="161"/>
      <c r="AN27" s="209">
        <f t="shared" si="1"/>
        <v>0</v>
      </c>
      <c r="AO27" s="210">
        <f t="shared" si="1"/>
        <v>0</v>
      </c>
      <c r="AP27" s="211">
        <f t="shared" si="1"/>
        <v>0</v>
      </c>
      <c r="AQ27" s="210">
        <f t="shared" si="1"/>
        <v>0</v>
      </c>
      <c r="AR27" s="211">
        <f t="shared" si="1"/>
        <v>0</v>
      </c>
      <c r="AS27" s="242" t="e">
        <f t="shared" si="2"/>
        <v>#DIV/0!</v>
      </c>
      <c r="AT27" s="205" t="e">
        <f t="shared" si="3"/>
        <v>#DIV/0!</v>
      </c>
      <c r="AU27" s="205" t="e">
        <f t="shared" si="4"/>
        <v>#DIV/0!</v>
      </c>
      <c r="AV27" s="205" t="e">
        <f t="shared" si="5"/>
        <v>#DIV/0!</v>
      </c>
      <c r="AW27" s="205" t="e">
        <f t="shared" si="6"/>
        <v>#DIV/0!</v>
      </c>
      <c r="AX27" s="205" t="e">
        <f t="shared" si="7"/>
        <v>#DIV/0!</v>
      </c>
      <c r="AY27" s="205" t="e">
        <f t="shared" si="8"/>
        <v>#DIV/0!</v>
      </c>
      <c r="AZ27" s="243" t="e">
        <f t="shared" si="9"/>
        <v>#DIV/0!</v>
      </c>
      <c r="BA27" s="243" t="e">
        <f t="shared" si="10"/>
        <v>#DIV/0!</v>
      </c>
      <c r="BB27" s="243" t="e">
        <f t="shared" si="11"/>
        <v>#DIV/0!</v>
      </c>
      <c r="BC27" s="243" t="e">
        <f t="shared" si="12"/>
        <v>#DIV/0!</v>
      </c>
      <c r="BD27" s="244" t="e">
        <f t="shared" si="13"/>
        <v>#DIV/0!</v>
      </c>
      <c r="BF27" s="222">
        <f t="shared" si="14"/>
        <v>0</v>
      </c>
      <c r="BG27" s="223">
        <f t="shared" si="15"/>
        <v>0</v>
      </c>
      <c r="BH27" s="223">
        <f t="shared" si="16"/>
        <v>0</v>
      </c>
      <c r="BI27" s="223">
        <f t="shared" si="17"/>
        <v>0</v>
      </c>
      <c r="BJ27" s="223">
        <f t="shared" si="18"/>
        <v>0</v>
      </c>
      <c r="BK27" s="223">
        <f t="shared" si="19"/>
        <v>0</v>
      </c>
      <c r="BL27" s="223">
        <f t="shared" si="20"/>
        <v>0</v>
      </c>
      <c r="BM27" s="223">
        <f t="shared" si="21"/>
        <v>0</v>
      </c>
      <c r="BN27" s="223">
        <f t="shared" si="22"/>
        <v>0</v>
      </c>
      <c r="BO27" s="223">
        <f t="shared" si="23"/>
        <v>0</v>
      </c>
      <c r="BP27" s="223">
        <f t="shared" si="24"/>
        <v>0</v>
      </c>
      <c r="BQ27" s="223" t="e">
        <f t="shared" si="25"/>
        <v>#DIV/0!</v>
      </c>
      <c r="BR27" s="223">
        <f t="shared" si="26"/>
        <v>30</v>
      </c>
      <c r="BS27" s="224" t="e">
        <f t="shared" si="27"/>
        <v>#DIV/0!</v>
      </c>
    </row>
    <row r="28" spans="1:71" s="155" customFormat="1" ht="15" customHeight="1" x14ac:dyDescent="0.2">
      <c r="A28" s="200"/>
      <c r="B28" s="201"/>
      <c r="C28" s="202"/>
      <c r="D28" s="201"/>
      <c r="E28" s="202"/>
      <c r="F28" s="203"/>
      <c r="G28" s="204"/>
      <c r="H28" s="205">
        <f t="shared" si="0"/>
        <v>0</v>
      </c>
      <c r="I28" s="206"/>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7"/>
      <c r="AM28" s="161"/>
      <c r="AN28" s="209">
        <f t="shared" si="1"/>
        <v>0</v>
      </c>
      <c r="AO28" s="210">
        <f t="shared" si="1"/>
        <v>0</v>
      </c>
      <c r="AP28" s="211">
        <f t="shared" si="1"/>
        <v>0</v>
      </c>
      <c r="AQ28" s="210">
        <f t="shared" si="1"/>
        <v>0</v>
      </c>
      <c r="AR28" s="211">
        <f t="shared" si="1"/>
        <v>0</v>
      </c>
      <c r="AS28" s="242" t="e">
        <f t="shared" si="2"/>
        <v>#DIV/0!</v>
      </c>
      <c r="AT28" s="205" t="e">
        <f t="shared" si="3"/>
        <v>#DIV/0!</v>
      </c>
      <c r="AU28" s="205" t="e">
        <f t="shared" si="4"/>
        <v>#DIV/0!</v>
      </c>
      <c r="AV28" s="205" t="e">
        <f t="shared" si="5"/>
        <v>#DIV/0!</v>
      </c>
      <c r="AW28" s="205" t="e">
        <f t="shared" si="6"/>
        <v>#DIV/0!</v>
      </c>
      <c r="AX28" s="205" t="e">
        <f t="shared" si="7"/>
        <v>#DIV/0!</v>
      </c>
      <c r="AY28" s="205" t="e">
        <f t="shared" si="8"/>
        <v>#DIV/0!</v>
      </c>
      <c r="AZ28" s="243" t="e">
        <f t="shared" si="9"/>
        <v>#DIV/0!</v>
      </c>
      <c r="BA28" s="243" t="e">
        <f t="shared" si="10"/>
        <v>#DIV/0!</v>
      </c>
      <c r="BB28" s="243" t="e">
        <f t="shared" si="11"/>
        <v>#DIV/0!</v>
      </c>
      <c r="BC28" s="243" t="e">
        <f t="shared" si="12"/>
        <v>#DIV/0!</v>
      </c>
      <c r="BD28" s="244" t="e">
        <f t="shared" si="13"/>
        <v>#DIV/0!</v>
      </c>
      <c r="BF28" s="222">
        <f t="shared" si="14"/>
        <v>0</v>
      </c>
      <c r="BG28" s="223">
        <f t="shared" si="15"/>
        <v>0</v>
      </c>
      <c r="BH28" s="223">
        <f t="shared" si="16"/>
        <v>0</v>
      </c>
      <c r="BI28" s="223">
        <f t="shared" si="17"/>
        <v>0</v>
      </c>
      <c r="BJ28" s="223">
        <f t="shared" si="18"/>
        <v>0</v>
      </c>
      <c r="BK28" s="223">
        <f t="shared" si="19"/>
        <v>0</v>
      </c>
      <c r="BL28" s="223">
        <f t="shared" si="20"/>
        <v>0</v>
      </c>
      <c r="BM28" s="223">
        <f t="shared" si="21"/>
        <v>0</v>
      </c>
      <c r="BN28" s="223">
        <f t="shared" si="22"/>
        <v>0</v>
      </c>
      <c r="BO28" s="223">
        <f t="shared" si="23"/>
        <v>0</v>
      </c>
      <c r="BP28" s="223">
        <f t="shared" si="24"/>
        <v>0</v>
      </c>
      <c r="BQ28" s="223" t="e">
        <f t="shared" si="25"/>
        <v>#DIV/0!</v>
      </c>
      <c r="BR28" s="223">
        <f t="shared" si="26"/>
        <v>30</v>
      </c>
      <c r="BS28" s="224" t="e">
        <f t="shared" si="27"/>
        <v>#DIV/0!</v>
      </c>
    </row>
    <row r="29" spans="1:71" s="155" customFormat="1" ht="15" customHeight="1" x14ac:dyDescent="0.2">
      <c r="A29" s="200"/>
      <c r="B29" s="201"/>
      <c r="C29" s="202"/>
      <c r="D29" s="201"/>
      <c r="E29" s="202"/>
      <c r="F29" s="203"/>
      <c r="G29" s="204"/>
      <c r="H29" s="205">
        <f t="shared" si="0"/>
        <v>0</v>
      </c>
      <c r="I29" s="206"/>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7"/>
      <c r="AM29" s="161"/>
      <c r="AN29" s="209">
        <f t="shared" si="1"/>
        <v>0</v>
      </c>
      <c r="AO29" s="210">
        <f t="shared" si="1"/>
        <v>0</v>
      </c>
      <c r="AP29" s="211">
        <f t="shared" si="1"/>
        <v>0</v>
      </c>
      <c r="AQ29" s="210">
        <f t="shared" si="1"/>
        <v>0</v>
      </c>
      <c r="AR29" s="211">
        <f t="shared" si="1"/>
        <v>0</v>
      </c>
      <c r="AS29" s="242" t="e">
        <f t="shared" si="2"/>
        <v>#DIV/0!</v>
      </c>
      <c r="AT29" s="205" t="e">
        <f t="shared" si="3"/>
        <v>#DIV/0!</v>
      </c>
      <c r="AU29" s="205" t="e">
        <f t="shared" si="4"/>
        <v>#DIV/0!</v>
      </c>
      <c r="AV29" s="205" t="e">
        <f t="shared" si="5"/>
        <v>#DIV/0!</v>
      </c>
      <c r="AW29" s="205" t="e">
        <f t="shared" si="6"/>
        <v>#DIV/0!</v>
      </c>
      <c r="AX29" s="205" t="e">
        <f t="shared" si="7"/>
        <v>#DIV/0!</v>
      </c>
      <c r="AY29" s="205" t="e">
        <f t="shared" si="8"/>
        <v>#DIV/0!</v>
      </c>
      <c r="AZ29" s="243" t="e">
        <f t="shared" si="9"/>
        <v>#DIV/0!</v>
      </c>
      <c r="BA29" s="243" t="e">
        <f t="shared" si="10"/>
        <v>#DIV/0!</v>
      </c>
      <c r="BB29" s="243" t="e">
        <f t="shared" si="11"/>
        <v>#DIV/0!</v>
      </c>
      <c r="BC29" s="243" t="e">
        <f t="shared" si="12"/>
        <v>#DIV/0!</v>
      </c>
      <c r="BD29" s="244" t="e">
        <f t="shared" si="13"/>
        <v>#DIV/0!</v>
      </c>
      <c r="BF29" s="222">
        <f t="shared" si="14"/>
        <v>0</v>
      </c>
      <c r="BG29" s="223">
        <f t="shared" si="15"/>
        <v>0</v>
      </c>
      <c r="BH29" s="223">
        <f t="shared" si="16"/>
        <v>0</v>
      </c>
      <c r="BI29" s="223">
        <f t="shared" si="17"/>
        <v>0</v>
      </c>
      <c r="BJ29" s="223">
        <f t="shared" si="18"/>
        <v>0</v>
      </c>
      <c r="BK29" s="223">
        <f t="shared" si="19"/>
        <v>0</v>
      </c>
      <c r="BL29" s="223">
        <f t="shared" si="20"/>
        <v>0</v>
      </c>
      <c r="BM29" s="223">
        <f t="shared" si="21"/>
        <v>0</v>
      </c>
      <c r="BN29" s="223">
        <f t="shared" si="22"/>
        <v>0</v>
      </c>
      <c r="BO29" s="223">
        <f t="shared" si="23"/>
        <v>0</v>
      </c>
      <c r="BP29" s="223">
        <f t="shared" si="24"/>
        <v>0</v>
      </c>
      <c r="BQ29" s="223" t="e">
        <f t="shared" si="25"/>
        <v>#DIV/0!</v>
      </c>
      <c r="BR29" s="223">
        <f t="shared" si="26"/>
        <v>30</v>
      </c>
      <c r="BS29" s="224" t="e">
        <f t="shared" si="27"/>
        <v>#DIV/0!</v>
      </c>
    </row>
    <row r="30" spans="1:71" s="155" customFormat="1" ht="15" customHeight="1" x14ac:dyDescent="0.2">
      <c r="A30" s="200"/>
      <c r="B30" s="201"/>
      <c r="C30" s="202"/>
      <c r="D30" s="201"/>
      <c r="E30" s="202"/>
      <c r="F30" s="203"/>
      <c r="G30" s="204"/>
      <c r="H30" s="205">
        <f t="shared" si="0"/>
        <v>0</v>
      </c>
      <c r="I30" s="206"/>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7"/>
      <c r="AM30" s="161"/>
      <c r="AN30" s="209">
        <f t="shared" si="1"/>
        <v>0</v>
      </c>
      <c r="AO30" s="210">
        <f t="shared" si="1"/>
        <v>0</v>
      </c>
      <c r="AP30" s="211">
        <f t="shared" si="1"/>
        <v>0</v>
      </c>
      <c r="AQ30" s="210">
        <f t="shared" si="1"/>
        <v>0</v>
      </c>
      <c r="AR30" s="211">
        <f t="shared" si="1"/>
        <v>0</v>
      </c>
      <c r="AS30" s="242" t="e">
        <f t="shared" si="2"/>
        <v>#DIV/0!</v>
      </c>
      <c r="AT30" s="205" t="e">
        <f t="shared" si="3"/>
        <v>#DIV/0!</v>
      </c>
      <c r="AU30" s="205" t="e">
        <f t="shared" si="4"/>
        <v>#DIV/0!</v>
      </c>
      <c r="AV30" s="205" t="e">
        <f t="shared" si="5"/>
        <v>#DIV/0!</v>
      </c>
      <c r="AW30" s="205" t="e">
        <f t="shared" si="6"/>
        <v>#DIV/0!</v>
      </c>
      <c r="AX30" s="205" t="e">
        <f t="shared" si="7"/>
        <v>#DIV/0!</v>
      </c>
      <c r="AY30" s="205" t="e">
        <f t="shared" si="8"/>
        <v>#DIV/0!</v>
      </c>
      <c r="AZ30" s="243" t="e">
        <f t="shared" si="9"/>
        <v>#DIV/0!</v>
      </c>
      <c r="BA30" s="243" t="e">
        <f t="shared" si="10"/>
        <v>#DIV/0!</v>
      </c>
      <c r="BB30" s="243" t="e">
        <f t="shared" si="11"/>
        <v>#DIV/0!</v>
      </c>
      <c r="BC30" s="243" t="e">
        <f t="shared" si="12"/>
        <v>#DIV/0!</v>
      </c>
      <c r="BD30" s="244" t="e">
        <f t="shared" si="13"/>
        <v>#DIV/0!</v>
      </c>
      <c r="BF30" s="222">
        <f t="shared" si="14"/>
        <v>0</v>
      </c>
      <c r="BG30" s="223">
        <f t="shared" si="15"/>
        <v>0</v>
      </c>
      <c r="BH30" s="223">
        <f t="shared" si="16"/>
        <v>0</v>
      </c>
      <c r="BI30" s="223">
        <f t="shared" si="17"/>
        <v>0</v>
      </c>
      <c r="BJ30" s="223">
        <f t="shared" si="18"/>
        <v>0</v>
      </c>
      <c r="BK30" s="223">
        <f t="shared" si="19"/>
        <v>0</v>
      </c>
      <c r="BL30" s="223">
        <f t="shared" si="20"/>
        <v>0</v>
      </c>
      <c r="BM30" s="223">
        <f t="shared" si="21"/>
        <v>0</v>
      </c>
      <c r="BN30" s="223">
        <f t="shared" si="22"/>
        <v>0</v>
      </c>
      <c r="BO30" s="223">
        <f t="shared" si="23"/>
        <v>0</v>
      </c>
      <c r="BP30" s="223">
        <f t="shared" si="24"/>
        <v>0</v>
      </c>
      <c r="BQ30" s="223" t="e">
        <f t="shared" si="25"/>
        <v>#DIV/0!</v>
      </c>
      <c r="BR30" s="223">
        <f t="shared" si="26"/>
        <v>30</v>
      </c>
      <c r="BS30" s="224" t="e">
        <f t="shared" si="27"/>
        <v>#DIV/0!</v>
      </c>
    </row>
    <row r="31" spans="1:71" s="155" customFormat="1" ht="15" customHeight="1" x14ac:dyDescent="0.2">
      <c r="A31" s="200"/>
      <c r="B31" s="201"/>
      <c r="C31" s="202"/>
      <c r="D31" s="201"/>
      <c r="E31" s="202"/>
      <c r="F31" s="203"/>
      <c r="G31" s="204"/>
      <c r="H31" s="205">
        <f t="shared" si="0"/>
        <v>0</v>
      </c>
      <c r="I31" s="206"/>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7"/>
      <c r="AM31" s="161"/>
      <c r="AN31" s="209">
        <f t="shared" si="1"/>
        <v>0</v>
      </c>
      <c r="AO31" s="210">
        <f t="shared" si="1"/>
        <v>0</v>
      </c>
      <c r="AP31" s="211">
        <f t="shared" si="1"/>
        <v>0</v>
      </c>
      <c r="AQ31" s="210">
        <f t="shared" si="1"/>
        <v>0</v>
      </c>
      <c r="AR31" s="211">
        <f t="shared" si="1"/>
        <v>0</v>
      </c>
      <c r="AS31" s="242" t="e">
        <f t="shared" si="2"/>
        <v>#DIV/0!</v>
      </c>
      <c r="AT31" s="205" t="e">
        <f t="shared" si="3"/>
        <v>#DIV/0!</v>
      </c>
      <c r="AU31" s="205" t="e">
        <f t="shared" si="4"/>
        <v>#DIV/0!</v>
      </c>
      <c r="AV31" s="205" t="e">
        <f t="shared" si="5"/>
        <v>#DIV/0!</v>
      </c>
      <c r="AW31" s="205" t="e">
        <f t="shared" si="6"/>
        <v>#DIV/0!</v>
      </c>
      <c r="AX31" s="205" t="e">
        <f t="shared" si="7"/>
        <v>#DIV/0!</v>
      </c>
      <c r="AY31" s="205" t="e">
        <f t="shared" si="8"/>
        <v>#DIV/0!</v>
      </c>
      <c r="AZ31" s="243" t="e">
        <f t="shared" si="9"/>
        <v>#DIV/0!</v>
      </c>
      <c r="BA31" s="243" t="e">
        <f t="shared" si="10"/>
        <v>#DIV/0!</v>
      </c>
      <c r="BB31" s="243" t="e">
        <f t="shared" si="11"/>
        <v>#DIV/0!</v>
      </c>
      <c r="BC31" s="243" t="e">
        <f t="shared" si="12"/>
        <v>#DIV/0!</v>
      </c>
      <c r="BD31" s="244" t="e">
        <f t="shared" si="13"/>
        <v>#DIV/0!</v>
      </c>
      <c r="BF31" s="222">
        <f t="shared" si="14"/>
        <v>0</v>
      </c>
      <c r="BG31" s="223">
        <f t="shared" si="15"/>
        <v>0</v>
      </c>
      <c r="BH31" s="223">
        <f t="shared" si="16"/>
        <v>0</v>
      </c>
      <c r="BI31" s="223">
        <f t="shared" si="17"/>
        <v>0</v>
      </c>
      <c r="BJ31" s="223">
        <f t="shared" si="18"/>
        <v>0</v>
      </c>
      <c r="BK31" s="223">
        <f t="shared" si="19"/>
        <v>0</v>
      </c>
      <c r="BL31" s="223">
        <f t="shared" si="20"/>
        <v>0</v>
      </c>
      <c r="BM31" s="223">
        <f t="shared" si="21"/>
        <v>0</v>
      </c>
      <c r="BN31" s="223">
        <f t="shared" si="22"/>
        <v>0</v>
      </c>
      <c r="BO31" s="223">
        <f t="shared" si="23"/>
        <v>0</v>
      </c>
      <c r="BP31" s="223">
        <f t="shared" si="24"/>
        <v>0</v>
      </c>
      <c r="BQ31" s="223" t="e">
        <f t="shared" si="25"/>
        <v>#DIV/0!</v>
      </c>
      <c r="BR31" s="223">
        <f t="shared" si="26"/>
        <v>30</v>
      </c>
      <c r="BS31" s="224" t="e">
        <f t="shared" si="27"/>
        <v>#DIV/0!</v>
      </c>
    </row>
    <row r="32" spans="1:71" s="155" customFormat="1" ht="15" customHeight="1" x14ac:dyDescent="0.2">
      <c r="A32" s="200"/>
      <c r="B32" s="201"/>
      <c r="C32" s="202"/>
      <c r="D32" s="201"/>
      <c r="E32" s="202"/>
      <c r="F32" s="203"/>
      <c r="G32" s="204"/>
      <c r="H32" s="205">
        <f t="shared" si="0"/>
        <v>0</v>
      </c>
      <c r="I32" s="206"/>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7"/>
      <c r="AM32" s="161"/>
      <c r="AN32" s="209">
        <f t="shared" si="1"/>
        <v>0</v>
      </c>
      <c r="AO32" s="210">
        <f t="shared" si="1"/>
        <v>0</v>
      </c>
      <c r="AP32" s="211">
        <f t="shared" si="1"/>
        <v>0</v>
      </c>
      <c r="AQ32" s="210">
        <f t="shared" si="1"/>
        <v>0</v>
      </c>
      <c r="AR32" s="211">
        <f t="shared" si="1"/>
        <v>0</v>
      </c>
      <c r="AS32" s="242" t="e">
        <f t="shared" si="2"/>
        <v>#DIV/0!</v>
      </c>
      <c r="AT32" s="205" t="e">
        <f t="shared" si="3"/>
        <v>#DIV/0!</v>
      </c>
      <c r="AU32" s="205" t="e">
        <f t="shared" si="4"/>
        <v>#DIV/0!</v>
      </c>
      <c r="AV32" s="205" t="e">
        <f t="shared" si="5"/>
        <v>#DIV/0!</v>
      </c>
      <c r="AW32" s="205" t="e">
        <f t="shared" si="6"/>
        <v>#DIV/0!</v>
      </c>
      <c r="AX32" s="205" t="e">
        <f t="shared" si="7"/>
        <v>#DIV/0!</v>
      </c>
      <c r="AY32" s="205" t="e">
        <f t="shared" si="8"/>
        <v>#DIV/0!</v>
      </c>
      <c r="AZ32" s="243" t="e">
        <f t="shared" si="9"/>
        <v>#DIV/0!</v>
      </c>
      <c r="BA32" s="243" t="e">
        <f t="shared" si="10"/>
        <v>#DIV/0!</v>
      </c>
      <c r="BB32" s="243" t="e">
        <f t="shared" si="11"/>
        <v>#DIV/0!</v>
      </c>
      <c r="BC32" s="243" t="e">
        <f t="shared" si="12"/>
        <v>#DIV/0!</v>
      </c>
      <c r="BD32" s="244" t="e">
        <f t="shared" si="13"/>
        <v>#DIV/0!</v>
      </c>
      <c r="BF32" s="222">
        <f t="shared" si="14"/>
        <v>0</v>
      </c>
      <c r="BG32" s="223">
        <f t="shared" si="15"/>
        <v>0</v>
      </c>
      <c r="BH32" s="223">
        <f t="shared" si="16"/>
        <v>0</v>
      </c>
      <c r="BI32" s="223">
        <f t="shared" si="17"/>
        <v>0</v>
      </c>
      <c r="BJ32" s="223">
        <f t="shared" si="18"/>
        <v>0</v>
      </c>
      <c r="BK32" s="223">
        <f t="shared" si="19"/>
        <v>0</v>
      </c>
      <c r="BL32" s="223">
        <f t="shared" si="20"/>
        <v>0</v>
      </c>
      <c r="BM32" s="223">
        <f t="shared" si="21"/>
        <v>0</v>
      </c>
      <c r="BN32" s="223">
        <f t="shared" si="22"/>
        <v>0</v>
      </c>
      <c r="BO32" s="223">
        <f t="shared" si="23"/>
        <v>0</v>
      </c>
      <c r="BP32" s="223">
        <f t="shared" si="24"/>
        <v>0</v>
      </c>
      <c r="BQ32" s="223" t="e">
        <f t="shared" si="25"/>
        <v>#DIV/0!</v>
      </c>
      <c r="BR32" s="223">
        <f t="shared" si="26"/>
        <v>30</v>
      </c>
      <c r="BS32" s="224" t="e">
        <f t="shared" si="27"/>
        <v>#DIV/0!</v>
      </c>
    </row>
    <row r="33" spans="1:71" s="155" customFormat="1" ht="15" customHeight="1" x14ac:dyDescent="0.2">
      <c r="A33" s="200"/>
      <c r="B33" s="268"/>
      <c r="C33" s="202"/>
      <c r="D33" s="268"/>
      <c r="E33" s="202"/>
      <c r="F33" s="203"/>
      <c r="G33" s="204"/>
      <c r="H33" s="205">
        <f t="shared" si="0"/>
        <v>0</v>
      </c>
      <c r="I33" s="206"/>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7"/>
      <c r="AM33" s="161"/>
      <c r="AN33" s="209">
        <f t="shared" si="1"/>
        <v>0</v>
      </c>
      <c r="AO33" s="210">
        <f t="shared" si="1"/>
        <v>0</v>
      </c>
      <c r="AP33" s="211">
        <f t="shared" si="1"/>
        <v>0</v>
      </c>
      <c r="AQ33" s="210">
        <f t="shared" si="1"/>
        <v>0</v>
      </c>
      <c r="AR33" s="211">
        <f t="shared" si="1"/>
        <v>0</v>
      </c>
      <c r="AS33" s="242" t="e">
        <f t="shared" si="2"/>
        <v>#DIV/0!</v>
      </c>
      <c r="AT33" s="205" t="e">
        <f t="shared" si="3"/>
        <v>#DIV/0!</v>
      </c>
      <c r="AU33" s="205" t="e">
        <f t="shared" si="4"/>
        <v>#DIV/0!</v>
      </c>
      <c r="AV33" s="205" t="e">
        <f t="shared" si="5"/>
        <v>#DIV/0!</v>
      </c>
      <c r="AW33" s="205" t="e">
        <f t="shared" si="6"/>
        <v>#DIV/0!</v>
      </c>
      <c r="AX33" s="205" t="e">
        <f t="shared" si="7"/>
        <v>#DIV/0!</v>
      </c>
      <c r="AY33" s="205" t="e">
        <f t="shared" si="8"/>
        <v>#DIV/0!</v>
      </c>
      <c r="AZ33" s="243" t="e">
        <f t="shared" si="9"/>
        <v>#DIV/0!</v>
      </c>
      <c r="BA33" s="243" t="e">
        <f t="shared" si="10"/>
        <v>#DIV/0!</v>
      </c>
      <c r="BB33" s="243" t="e">
        <f t="shared" si="11"/>
        <v>#DIV/0!</v>
      </c>
      <c r="BC33" s="243" t="e">
        <f t="shared" si="12"/>
        <v>#DIV/0!</v>
      </c>
      <c r="BD33" s="244" t="e">
        <f t="shared" si="13"/>
        <v>#DIV/0!</v>
      </c>
      <c r="BF33" s="222">
        <f t="shared" si="14"/>
        <v>0</v>
      </c>
      <c r="BG33" s="223">
        <f t="shared" si="15"/>
        <v>0</v>
      </c>
      <c r="BH33" s="223">
        <f t="shared" si="16"/>
        <v>0</v>
      </c>
      <c r="BI33" s="223">
        <f t="shared" si="17"/>
        <v>0</v>
      </c>
      <c r="BJ33" s="223">
        <f t="shared" si="18"/>
        <v>0</v>
      </c>
      <c r="BK33" s="223">
        <f t="shared" si="19"/>
        <v>0</v>
      </c>
      <c r="BL33" s="223">
        <f t="shared" si="20"/>
        <v>0</v>
      </c>
      <c r="BM33" s="223">
        <f t="shared" si="21"/>
        <v>0</v>
      </c>
      <c r="BN33" s="223">
        <f t="shared" si="22"/>
        <v>0</v>
      </c>
      <c r="BO33" s="223">
        <f t="shared" si="23"/>
        <v>0</v>
      </c>
      <c r="BP33" s="223">
        <f t="shared" si="24"/>
        <v>0</v>
      </c>
      <c r="BQ33" s="223" t="e">
        <f t="shared" si="25"/>
        <v>#DIV/0!</v>
      </c>
      <c r="BR33" s="223">
        <f t="shared" si="26"/>
        <v>30</v>
      </c>
      <c r="BS33" s="224" t="e">
        <f t="shared" si="27"/>
        <v>#DIV/0!</v>
      </c>
    </row>
    <row r="34" spans="1:71" s="155" customFormat="1" ht="15" customHeight="1" x14ac:dyDescent="0.2">
      <c r="A34" s="200"/>
      <c r="B34" s="201"/>
      <c r="C34" s="202"/>
      <c r="D34" s="201"/>
      <c r="E34" s="202"/>
      <c r="F34" s="203"/>
      <c r="G34" s="204"/>
      <c r="H34" s="205">
        <f t="shared" si="0"/>
        <v>0</v>
      </c>
      <c r="I34" s="206"/>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7"/>
      <c r="AM34" s="161"/>
      <c r="AN34" s="209">
        <f t="shared" si="1"/>
        <v>0</v>
      </c>
      <c r="AO34" s="210">
        <f t="shared" si="1"/>
        <v>0</v>
      </c>
      <c r="AP34" s="211">
        <f t="shared" si="1"/>
        <v>0</v>
      </c>
      <c r="AQ34" s="210">
        <f t="shared" si="1"/>
        <v>0</v>
      </c>
      <c r="AR34" s="211">
        <f t="shared" si="1"/>
        <v>0</v>
      </c>
      <c r="AS34" s="242" t="e">
        <f t="shared" si="2"/>
        <v>#DIV/0!</v>
      </c>
      <c r="AT34" s="205" t="e">
        <f t="shared" si="3"/>
        <v>#DIV/0!</v>
      </c>
      <c r="AU34" s="205" t="e">
        <f t="shared" si="4"/>
        <v>#DIV/0!</v>
      </c>
      <c r="AV34" s="205" t="e">
        <f t="shared" si="5"/>
        <v>#DIV/0!</v>
      </c>
      <c r="AW34" s="205" t="e">
        <f t="shared" si="6"/>
        <v>#DIV/0!</v>
      </c>
      <c r="AX34" s="205" t="e">
        <f t="shared" si="7"/>
        <v>#DIV/0!</v>
      </c>
      <c r="AY34" s="205" t="e">
        <f t="shared" si="8"/>
        <v>#DIV/0!</v>
      </c>
      <c r="AZ34" s="243" t="e">
        <f t="shared" si="9"/>
        <v>#DIV/0!</v>
      </c>
      <c r="BA34" s="243" t="e">
        <f t="shared" si="10"/>
        <v>#DIV/0!</v>
      </c>
      <c r="BB34" s="243" t="e">
        <f t="shared" si="11"/>
        <v>#DIV/0!</v>
      </c>
      <c r="BC34" s="243" t="e">
        <f t="shared" si="12"/>
        <v>#DIV/0!</v>
      </c>
      <c r="BD34" s="244" t="e">
        <f t="shared" si="13"/>
        <v>#DIV/0!</v>
      </c>
      <c r="BF34" s="222">
        <f t="shared" si="14"/>
        <v>0</v>
      </c>
      <c r="BG34" s="223">
        <f t="shared" si="15"/>
        <v>0</v>
      </c>
      <c r="BH34" s="223">
        <f t="shared" si="16"/>
        <v>0</v>
      </c>
      <c r="BI34" s="223">
        <f t="shared" si="17"/>
        <v>0</v>
      </c>
      <c r="BJ34" s="223">
        <f t="shared" si="18"/>
        <v>0</v>
      </c>
      <c r="BK34" s="223">
        <f t="shared" si="19"/>
        <v>0</v>
      </c>
      <c r="BL34" s="223">
        <f t="shared" si="20"/>
        <v>0</v>
      </c>
      <c r="BM34" s="223">
        <f t="shared" si="21"/>
        <v>0</v>
      </c>
      <c r="BN34" s="223">
        <f t="shared" si="22"/>
        <v>0</v>
      </c>
      <c r="BO34" s="223">
        <f t="shared" si="23"/>
        <v>0</v>
      </c>
      <c r="BP34" s="223">
        <f t="shared" si="24"/>
        <v>0</v>
      </c>
      <c r="BQ34" s="223" t="e">
        <f t="shared" si="25"/>
        <v>#DIV/0!</v>
      </c>
      <c r="BR34" s="223">
        <f t="shared" si="26"/>
        <v>30</v>
      </c>
      <c r="BS34" s="224" t="e">
        <f t="shared" si="27"/>
        <v>#DIV/0!</v>
      </c>
    </row>
    <row r="35" spans="1:71" s="155" customFormat="1" ht="15" customHeight="1" x14ac:dyDescent="0.2">
      <c r="A35" s="200"/>
      <c r="B35" s="201"/>
      <c r="C35" s="202"/>
      <c r="D35" s="201"/>
      <c r="E35" s="202"/>
      <c r="F35" s="203"/>
      <c r="G35" s="204"/>
      <c r="H35" s="205">
        <f t="shared" si="0"/>
        <v>0</v>
      </c>
      <c r="I35" s="206"/>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7"/>
      <c r="AM35" s="161"/>
      <c r="AN35" s="209">
        <f t="shared" si="1"/>
        <v>0</v>
      </c>
      <c r="AO35" s="210">
        <f t="shared" si="1"/>
        <v>0</v>
      </c>
      <c r="AP35" s="211">
        <f t="shared" si="1"/>
        <v>0</v>
      </c>
      <c r="AQ35" s="210">
        <f t="shared" si="1"/>
        <v>0</v>
      </c>
      <c r="AR35" s="211">
        <f t="shared" si="1"/>
        <v>0</v>
      </c>
      <c r="AS35" s="242" t="e">
        <f t="shared" si="2"/>
        <v>#DIV/0!</v>
      </c>
      <c r="AT35" s="205" t="e">
        <f t="shared" si="3"/>
        <v>#DIV/0!</v>
      </c>
      <c r="AU35" s="205" t="e">
        <f t="shared" si="4"/>
        <v>#DIV/0!</v>
      </c>
      <c r="AV35" s="205" t="e">
        <f t="shared" si="5"/>
        <v>#DIV/0!</v>
      </c>
      <c r="AW35" s="205" t="e">
        <f t="shared" si="6"/>
        <v>#DIV/0!</v>
      </c>
      <c r="AX35" s="205" t="e">
        <f t="shared" si="7"/>
        <v>#DIV/0!</v>
      </c>
      <c r="AY35" s="205" t="e">
        <f t="shared" si="8"/>
        <v>#DIV/0!</v>
      </c>
      <c r="AZ35" s="243" t="e">
        <f t="shared" si="9"/>
        <v>#DIV/0!</v>
      </c>
      <c r="BA35" s="243" t="e">
        <f t="shared" si="10"/>
        <v>#DIV/0!</v>
      </c>
      <c r="BB35" s="243" t="e">
        <f t="shared" si="11"/>
        <v>#DIV/0!</v>
      </c>
      <c r="BC35" s="243" t="e">
        <f t="shared" si="12"/>
        <v>#DIV/0!</v>
      </c>
      <c r="BD35" s="244" t="e">
        <f t="shared" si="13"/>
        <v>#DIV/0!</v>
      </c>
      <c r="BF35" s="222">
        <f t="shared" si="14"/>
        <v>0</v>
      </c>
      <c r="BG35" s="223">
        <f t="shared" si="15"/>
        <v>0</v>
      </c>
      <c r="BH35" s="223">
        <f t="shared" si="16"/>
        <v>0</v>
      </c>
      <c r="BI35" s="223">
        <f t="shared" si="17"/>
        <v>0</v>
      </c>
      <c r="BJ35" s="223">
        <f t="shared" si="18"/>
        <v>0</v>
      </c>
      <c r="BK35" s="223">
        <f t="shared" si="19"/>
        <v>0</v>
      </c>
      <c r="BL35" s="223">
        <f t="shared" si="20"/>
        <v>0</v>
      </c>
      <c r="BM35" s="223">
        <f t="shared" si="21"/>
        <v>0</v>
      </c>
      <c r="BN35" s="223">
        <f t="shared" si="22"/>
        <v>0</v>
      </c>
      <c r="BO35" s="223">
        <f t="shared" si="23"/>
        <v>0</v>
      </c>
      <c r="BP35" s="223">
        <f t="shared" si="24"/>
        <v>0</v>
      </c>
      <c r="BQ35" s="223" t="e">
        <f t="shared" si="25"/>
        <v>#DIV/0!</v>
      </c>
      <c r="BR35" s="223">
        <f t="shared" si="26"/>
        <v>30</v>
      </c>
      <c r="BS35" s="224" t="e">
        <f t="shared" si="27"/>
        <v>#DIV/0!</v>
      </c>
    </row>
    <row r="36" spans="1:71" s="155" customFormat="1" ht="15" customHeight="1" x14ac:dyDescent="0.2">
      <c r="A36" s="200"/>
      <c r="B36" s="201"/>
      <c r="C36" s="202"/>
      <c r="D36" s="201"/>
      <c r="E36" s="202"/>
      <c r="F36" s="203"/>
      <c r="G36" s="204"/>
      <c r="H36" s="205">
        <f t="shared" si="0"/>
        <v>0</v>
      </c>
      <c r="I36" s="206"/>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7"/>
      <c r="AM36" s="161"/>
      <c r="AN36" s="209">
        <f t="shared" si="1"/>
        <v>0</v>
      </c>
      <c r="AO36" s="210">
        <f t="shared" si="1"/>
        <v>0</v>
      </c>
      <c r="AP36" s="211">
        <f t="shared" si="1"/>
        <v>0</v>
      </c>
      <c r="AQ36" s="210">
        <f t="shared" si="1"/>
        <v>0</v>
      </c>
      <c r="AR36" s="211">
        <f t="shared" si="1"/>
        <v>0</v>
      </c>
      <c r="AS36" s="242" t="e">
        <f t="shared" si="2"/>
        <v>#DIV/0!</v>
      </c>
      <c r="AT36" s="205" t="e">
        <f t="shared" si="3"/>
        <v>#DIV/0!</v>
      </c>
      <c r="AU36" s="205" t="e">
        <f t="shared" si="4"/>
        <v>#DIV/0!</v>
      </c>
      <c r="AV36" s="205" t="e">
        <f t="shared" si="5"/>
        <v>#DIV/0!</v>
      </c>
      <c r="AW36" s="205" t="e">
        <f t="shared" si="6"/>
        <v>#DIV/0!</v>
      </c>
      <c r="AX36" s="205" t="e">
        <f t="shared" si="7"/>
        <v>#DIV/0!</v>
      </c>
      <c r="AY36" s="205" t="e">
        <f t="shared" si="8"/>
        <v>#DIV/0!</v>
      </c>
      <c r="AZ36" s="243" t="e">
        <f t="shared" si="9"/>
        <v>#DIV/0!</v>
      </c>
      <c r="BA36" s="243" t="e">
        <f t="shared" si="10"/>
        <v>#DIV/0!</v>
      </c>
      <c r="BB36" s="243" t="e">
        <f t="shared" si="11"/>
        <v>#DIV/0!</v>
      </c>
      <c r="BC36" s="243" t="e">
        <f t="shared" si="12"/>
        <v>#DIV/0!</v>
      </c>
      <c r="BD36" s="244" t="e">
        <f t="shared" si="13"/>
        <v>#DIV/0!</v>
      </c>
      <c r="BF36" s="222">
        <f t="shared" si="14"/>
        <v>0</v>
      </c>
      <c r="BG36" s="223">
        <f t="shared" si="15"/>
        <v>0</v>
      </c>
      <c r="BH36" s="223">
        <f t="shared" si="16"/>
        <v>0</v>
      </c>
      <c r="BI36" s="223">
        <f t="shared" si="17"/>
        <v>0</v>
      </c>
      <c r="BJ36" s="223">
        <f t="shared" si="18"/>
        <v>0</v>
      </c>
      <c r="BK36" s="223">
        <f t="shared" si="19"/>
        <v>0</v>
      </c>
      <c r="BL36" s="223">
        <f t="shared" si="20"/>
        <v>0</v>
      </c>
      <c r="BM36" s="223">
        <f t="shared" si="21"/>
        <v>0</v>
      </c>
      <c r="BN36" s="223">
        <f t="shared" si="22"/>
        <v>0</v>
      </c>
      <c r="BO36" s="223">
        <f t="shared" si="23"/>
        <v>0</v>
      </c>
      <c r="BP36" s="223">
        <f t="shared" si="24"/>
        <v>0</v>
      </c>
      <c r="BQ36" s="223" t="e">
        <f t="shared" si="25"/>
        <v>#DIV/0!</v>
      </c>
      <c r="BR36" s="223">
        <f t="shared" si="26"/>
        <v>30</v>
      </c>
      <c r="BS36" s="224" t="e">
        <f t="shared" si="27"/>
        <v>#DIV/0!</v>
      </c>
    </row>
    <row r="37" spans="1:71" s="155" customFormat="1" ht="15" customHeight="1" x14ac:dyDescent="0.2">
      <c r="A37" s="200"/>
      <c r="B37" s="201"/>
      <c r="C37" s="202"/>
      <c r="D37" s="201"/>
      <c r="E37" s="202"/>
      <c r="F37" s="203"/>
      <c r="G37" s="204"/>
      <c r="H37" s="205">
        <f t="shared" si="0"/>
        <v>0</v>
      </c>
      <c r="I37" s="206"/>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7"/>
      <c r="AM37" s="161"/>
      <c r="AN37" s="209">
        <f t="shared" si="1"/>
        <v>0</v>
      </c>
      <c r="AO37" s="210">
        <f t="shared" si="1"/>
        <v>0</v>
      </c>
      <c r="AP37" s="211">
        <f t="shared" si="1"/>
        <v>0</v>
      </c>
      <c r="AQ37" s="210">
        <f t="shared" si="1"/>
        <v>0</v>
      </c>
      <c r="AR37" s="211">
        <f t="shared" si="1"/>
        <v>0</v>
      </c>
      <c r="AS37" s="242" t="e">
        <f t="shared" si="2"/>
        <v>#DIV/0!</v>
      </c>
      <c r="AT37" s="205" t="e">
        <f t="shared" si="3"/>
        <v>#DIV/0!</v>
      </c>
      <c r="AU37" s="205" t="e">
        <f t="shared" si="4"/>
        <v>#DIV/0!</v>
      </c>
      <c r="AV37" s="205" t="e">
        <f t="shared" si="5"/>
        <v>#DIV/0!</v>
      </c>
      <c r="AW37" s="205" t="e">
        <f t="shared" si="6"/>
        <v>#DIV/0!</v>
      </c>
      <c r="AX37" s="205" t="e">
        <f t="shared" si="7"/>
        <v>#DIV/0!</v>
      </c>
      <c r="AY37" s="205" t="e">
        <f t="shared" si="8"/>
        <v>#DIV/0!</v>
      </c>
      <c r="AZ37" s="243" t="e">
        <f t="shared" si="9"/>
        <v>#DIV/0!</v>
      </c>
      <c r="BA37" s="243" t="e">
        <f t="shared" si="10"/>
        <v>#DIV/0!</v>
      </c>
      <c r="BB37" s="243" t="e">
        <f t="shared" si="11"/>
        <v>#DIV/0!</v>
      </c>
      <c r="BC37" s="243" t="e">
        <f t="shared" si="12"/>
        <v>#DIV/0!</v>
      </c>
      <c r="BD37" s="244" t="e">
        <f t="shared" si="13"/>
        <v>#DIV/0!</v>
      </c>
      <c r="BF37" s="222">
        <f t="shared" si="14"/>
        <v>0</v>
      </c>
      <c r="BG37" s="223">
        <f t="shared" si="15"/>
        <v>0</v>
      </c>
      <c r="BH37" s="223">
        <f t="shared" si="16"/>
        <v>0</v>
      </c>
      <c r="BI37" s="223">
        <f t="shared" si="17"/>
        <v>0</v>
      </c>
      <c r="BJ37" s="223">
        <f t="shared" si="18"/>
        <v>0</v>
      </c>
      <c r="BK37" s="223">
        <f t="shared" si="19"/>
        <v>0</v>
      </c>
      <c r="BL37" s="223">
        <f t="shared" si="20"/>
        <v>0</v>
      </c>
      <c r="BM37" s="223">
        <f t="shared" si="21"/>
        <v>0</v>
      </c>
      <c r="BN37" s="223">
        <f t="shared" si="22"/>
        <v>0</v>
      </c>
      <c r="BO37" s="223">
        <f t="shared" si="23"/>
        <v>0</v>
      </c>
      <c r="BP37" s="223">
        <f t="shared" si="24"/>
        <v>0</v>
      </c>
      <c r="BQ37" s="223" t="e">
        <f t="shared" si="25"/>
        <v>#DIV/0!</v>
      </c>
      <c r="BR37" s="223">
        <f t="shared" si="26"/>
        <v>30</v>
      </c>
      <c r="BS37" s="224" t="e">
        <f t="shared" si="27"/>
        <v>#DIV/0!</v>
      </c>
    </row>
    <row r="38" spans="1:71" s="155" customFormat="1" ht="15" customHeight="1" thickBot="1" x14ac:dyDescent="0.25">
      <c r="A38" s="269"/>
      <c r="B38" s="270"/>
      <c r="C38" s="271"/>
      <c r="D38" s="270"/>
      <c r="E38" s="271"/>
      <c r="F38" s="276"/>
      <c r="G38" s="282"/>
      <c r="H38" s="250">
        <f t="shared" si="0"/>
        <v>0</v>
      </c>
      <c r="I38" s="283"/>
      <c r="J38" s="2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276"/>
      <c r="AH38" s="276"/>
      <c r="AI38" s="276"/>
      <c r="AJ38" s="276"/>
      <c r="AK38" s="276"/>
      <c r="AL38" s="277"/>
      <c r="AM38" s="161"/>
      <c r="AN38" s="278">
        <f t="shared" si="1"/>
        <v>0</v>
      </c>
      <c r="AO38" s="279">
        <f t="shared" si="1"/>
        <v>0</v>
      </c>
      <c r="AP38" s="280">
        <f t="shared" si="1"/>
        <v>0</v>
      </c>
      <c r="AQ38" s="279">
        <f t="shared" si="1"/>
        <v>0</v>
      </c>
      <c r="AR38" s="280">
        <f t="shared" si="1"/>
        <v>0</v>
      </c>
      <c r="AS38" s="249" t="e">
        <f t="shared" si="2"/>
        <v>#DIV/0!</v>
      </c>
      <c r="AT38" s="250" t="e">
        <f t="shared" si="3"/>
        <v>#DIV/0!</v>
      </c>
      <c r="AU38" s="250" t="e">
        <f t="shared" si="4"/>
        <v>#DIV/0!</v>
      </c>
      <c r="AV38" s="250" t="e">
        <f t="shared" si="5"/>
        <v>#DIV/0!</v>
      </c>
      <c r="AW38" s="250" t="e">
        <f t="shared" si="6"/>
        <v>#DIV/0!</v>
      </c>
      <c r="AX38" s="250" t="e">
        <f t="shared" si="7"/>
        <v>#DIV/0!</v>
      </c>
      <c r="AY38" s="250" t="e">
        <f t="shared" si="8"/>
        <v>#DIV/0!</v>
      </c>
      <c r="AZ38" s="251" t="e">
        <f t="shared" si="9"/>
        <v>#DIV/0!</v>
      </c>
      <c r="BA38" s="251" t="e">
        <f t="shared" si="10"/>
        <v>#DIV/0!</v>
      </c>
      <c r="BB38" s="251" t="e">
        <f t="shared" si="11"/>
        <v>#DIV/0!</v>
      </c>
      <c r="BC38" s="251" t="e">
        <f t="shared" si="12"/>
        <v>#DIV/0!</v>
      </c>
      <c r="BD38" s="252" t="e">
        <f t="shared" si="13"/>
        <v>#DIV/0!</v>
      </c>
      <c r="BF38" s="222">
        <f t="shared" si="14"/>
        <v>0</v>
      </c>
      <c r="BG38" s="223">
        <f t="shared" si="15"/>
        <v>0</v>
      </c>
      <c r="BH38" s="223">
        <f t="shared" si="16"/>
        <v>0</v>
      </c>
      <c r="BI38" s="223">
        <f t="shared" si="17"/>
        <v>0</v>
      </c>
      <c r="BJ38" s="223">
        <f t="shared" si="18"/>
        <v>0</v>
      </c>
      <c r="BK38" s="223">
        <f t="shared" si="19"/>
        <v>0</v>
      </c>
      <c r="BL38" s="223">
        <f t="shared" si="20"/>
        <v>0</v>
      </c>
      <c r="BM38" s="223">
        <f t="shared" si="21"/>
        <v>0</v>
      </c>
      <c r="BN38" s="223">
        <f t="shared" si="22"/>
        <v>0</v>
      </c>
      <c r="BO38" s="223">
        <f t="shared" si="23"/>
        <v>0</v>
      </c>
      <c r="BP38" s="223">
        <f t="shared" si="24"/>
        <v>0</v>
      </c>
      <c r="BQ38" s="223" t="e">
        <f t="shared" si="25"/>
        <v>#DIV/0!</v>
      </c>
      <c r="BR38" s="223">
        <f t="shared" si="26"/>
        <v>30</v>
      </c>
      <c r="BS38" s="224" t="e">
        <f t="shared" si="27"/>
        <v>#DIV/0!</v>
      </c>
    </row>
    <row r="39" spans="1:71" ht="15" thickBot="1" x14ac:dyDescent="0.25">
      <c r="A39" s="284"/>
      <c r="B39" s="175"/>
      <c r="C39" s="170"/>
      <c r="D39" s="170"/>
      <c r="E39" s="170"/>
      <c r="AN39" s="150"/>
      <c r="AO39" s="170"/>
      <c r="AP39" s="170"/>
      <c r="AQ39" s="170"/>
      <c r="AR39" s="170"/>
      <c r="AS39" s="157"/>
      <c r="AT39" s="153"/>
      <c r="AU39" s="153"/>
      <c r="AV39" s="153"/>
      <c r="AW39" s="153"/>
      <c r="AX39" s="281"/>
      <c r="AY39" s="281"/>
      <c r="BF39" s="254">
        <f t="shared" si="14"/>
        <v>0</v>
      </c>
      <c r="BG39" s="255">
        <f t="shared" si="15"/>
        <v>0</v>
      </c>
      <c r="BH39" s="255">
        <f t="shared" si="16"/>
        <v>0</v>
      </c>
      <c r="BI39" s="255">
        <f t="shared" si="17"/>
        <v>0</v>
      </c>
      <c r="BJ39" s="255">
        <f t="shared" si="18"/>
        <v>0</v>
      </c>
      <c r="BK39" s="255">
        <f t="shared" si="19"/>
        <v>0</v>
      </c>
      <c r="BL39" s="255">
        <f t="shared" si="20"/>
        <v>0</v>
      </c>
      <c r="BM39" s="255">
        <f t="shared" si="21"/>
        <v>0</v>
      </c>
      <c r="BN39" s="255">
        <f t="shared" si="22"/>
        <v>0</v>
      </c>
      <c r="BO39" s="255">
        <f t="shared" si="23"/>
        <v>0</v>
      </c>
      <c r="BP39" s="255">
        <f t="shared" si="24"/>
        <v>0</v>
      </c>
      <c r="BQ39" s="255" t="e">
        <f t="shared" si="25"/>
        <v>#DIV/0!</v>
      </c>
      <c r="BR39" s="255">
        <f t="shared" si="26"/>
        <v>30</v>
      </c>
      <c r="BS39" s="256" t="e">
        <f t="shared" si="27"/>
        <v>#DIV/0!</v>
      </c>
    </row>
    <row r="40" spans="1:71" x14ac:dyDescent="0.2">
      <c r="C40" s="170"/>
      <c r="D40" s="170"/>
      <c r="E40" s="170"/>
      <c r="AN40" s="150"/>
      <c r="AO40" s="170"/>
      <c r="AP40" s="170"/>
      <c r="AQ40" s="170"/>
      <c r="AR40" s="170"/>
      <c r="AS40" s="157"/>
      <c r="AT40" s="153"/>
      <c r="AU40" s="153"/>
      <c r="AV40" s="153"/>
      <c r="AW40" s="153"/>
      <c r="AX40" s="281"/>
      <c r="AY40" s="281"/>
    </row>
    <row r="41" spans="1:71" x14ac:dyDescent="0.2">
      <c r="A41" s="150"/>
      <c r="B41" s="170"/>
      <c r="C41" s="170"/>
      <c r="D41" s="170"/>
      <c r="E41" s="170"/>
      <c r="AN41" s="150"/>
      <c r="AO41" s="170"/>
      <c r="AP41" s="170"/>
      <c r="AQ41" s="170"/>
      <c r="AR41" s="170"/>
      <c r="AS41" s="157"/>
      <c r="AT41" s="153"/>
      <c r="AU41" s="153"/>
      <c r="AV41" s="153"/>
      <c r="AW41" s="153"/>
      <c r="AX41" s="281"/>
      <c r="AY41" s="281"/>
    </row>
    <row r="42" spans="1:71" x14ac:dyDescent="0.2">
      <c r="A42" s="150"/>
      <c r="B42" s="170"/>
      <c r="C42" s="170"/>
      <c r="D42" s="170"/>
      <c r="E42" s="170"/>
      <c r="AN42" s="150"/>
      <c r="AO42" s="170"/>
      <c r="AP42" s="170"/>
      <c r="AQ42" s="170"/>
      <c r="AR42" s="170"/>
      <c r="AS42" s="157"/>
      <c r="AT42" s="153"/>
      <c r="AU42" s="153"/>
      <c r="AV42" s="153"/>
      <c r="AW42" s="153"/>
      <c r="AX42" s="281"/>
      <c r="AY42" s="281"/>
    </row>
    <row r="43" spans="1:71" x14ac:dyDescent="0.2">
      <c r="A43" s="150"/>
      <c r="B43" s="170"/>
      <c r="C43" s="170"/>
      <c r="D43" s="170"/>
      <c r="E43" s="170"/>
      <c r="AN43" s="150"/>
      <c r="AO43" s="170"/>
      <c r="AP43" s="170"/>
      <c r="AQ43" s="170"/>
      <c r="AR43" s="170"/>
      <c r="AS43" s="157"/>
      <c r="AT43" s="153"/>
      <c r="AU43" s="153"/>
      <c r="AV43" s="153"/>
      <c r="AW43" s="153"/>
      <c r="AX43" s="281"/>
      <c r="AY43" s="281"/>
    </row>
    <row r="44" spans="1:71" x14ac:dyDescent="0.2">
      <c r="A44" s="150"/>
      <c r="B44" s="170"/>
      <c r="C44" s="170"/>
      <c r="D44" s="170"/>
      <c r="E44" s="170"/>
      <c r="AN44" s="150"/>
      <c r="AO44" s="170"/>
      <c r="AP44" s="170"/>
      <c r="AQ44" s="170"/>
      <c r="AR44" s="170"/>
      <c r="AS44" s="157"/>
      <c r="AT44" s="153"/>
      <c r="AU44" s="153"/>
      <c r="AV44" s="153"/>
      <c r="AW44" s="153"/>
      <c r="AX44" s="281"/>
      <c r="AY44" s="281"/>
    </row>
    <row r="45" spans="1:71" x14ac:dyDescent="0.2">
      <c r="A45" s="150"/>
      <c r="B45" s="170"/>
      <c r="C45" s="170"/>
      <c r="D45" s="170"/>
      <c r="E45" s="170"/>
      <c r="AN45" s="150"/>
      <c r="AO45" s="170"/>
      <c r="AP45" s="170"/>
      <c r="AQ45" s="170"/>
      <c r="AR45" s="170"/>
      <c r="AS45" s="157"/>
      <c r="AT45" s="153"/>
      <c r="AU45" s="153"/>
      <c r="AV45" s="153"/>
      <c r="AW45" s="153"/>
      <c r="AX45" s="281"/>
      <c r="AY45" s="281"/>
    </row>
    <row r="46" spans="1:71" x14ac:dyDescent="0.2">
      <c r="A46" s="150"/>
      <c r="B46" s="170"/>
      <c r="C46" s="170"/>
      <c r="D46" s="170"/>
      <c r="E46" s="170"/>
      <c r="AN46" s="150"/>
      <c r="AO46" s="170"/>
      <c r="AP46" s="170"/>
      <c r="AQ46" s="170"/>
      <c r="AR46" s="170"/>
      <c r="AS46" s="157"/>
      <c r="AT46" s="153"/>
      <c r="AU46" s="153"/>
      <c r="AV46" s="153"/>
      <c r="AW46" s="153"/>
      <c r="AX46" s="281"/>
      <c r="AY46" s="281"/>
    </row>
    <row r="47" spans="1:71" x14ac:dyDescent="0.2">
      <c r="A47" s="150"/>
      <c r="B47" s="170"/>
      <c r="C47" s="170"/>
      <c r="D47" s="170"/>
      <c r="E47" s="170"/>
      <c r="AN47" s="150"/>
      <c r="AO47" s="170"/>
      <c r="AP47" s="170"/>
      <c r="AQ47" s="170"/>
      <c r="AR47" s="170"/>
      <c r="AS47" s="157"/>
      <c r="AT47" s="153"/>
      <c r="AU47" s="153"/>
      <c r="AV47" s="153"/>
      <c r="AW47" s="153"/>
      <c r="AX47" s="281"/>
      <c r="AY47" s="281"/>
    </row>
    <row r="48" spans="1:71" x14ac:dyDescent="0.2">
      <c r="A48" s="150"/>
      <c r="B48" s="170"/>
      <c r="C48" s="170"/>
      <c r="D48" s="170"/>
      <c r="E48" s="170"/>
      <c r="AN48" s="150"/>
      <c r="AO48" s="170"/>
      <c r="AP48" s="170"/>
      <c r="AQ48" s="170"/>
      <c r="AR48" s="170"/>
      <c r="AS48" s="157"/>
      <c r="AT48" s="153"/>
      <c r="AU48" s="153"/>
      <c r="AV48" s="153"/>
      <c r="AW48" s="153"/>
      <c r="AX48" s="281"/>
      <c r="AY48" s="281"/>
    </row>
    <row r="49" spans="1:51" x14ac:dyDescent="0.2">
      <c r="A49" s="150"/>
      <c r="B49" s="170"/>
      <c r="C49" s="170"/>
      <c r="D49" s="170"/>
      <c r="E49" s="170"/>
      <c r="AN49" s="150"/>
      <c r="AO49" s="170"/>
      <c r="AP49" s="170"/>
      <c r="AQ49" s="170"/>
      <c r="AR49" s="170"/>
      <c r="AS49" s="157"/>
      <c r="AT49" s="153"/>
      <c r="AU49" s="153"/>
      <c r="AV49" s="153"/>
      <c r="AW49" s="153"/>
      <c r="AX49" s="281"/>
      <c r="AY49" s="281"/>
    </row>
    <row r="50" spans="1:51" x14ac:dyDescent="0.2">
      <c r="A50" s="150"/>
      <c r="B50" s="170"/>
      <c r="C50" s="170"/>
      <c r="D50" s="170"/>
      <c r="E50" s="170"/>
      <c r="AN50" s="150"/>
      <c r="AO50" s="170"/>
      <c r="AP50" s="170"/>
      <c r="AQ50" s="170"/>
      <c r="AR50" s="170"/>
      <c r="AS50" s="157"/>
      <c r="AT50" s="153"/>
      <c r="AU50" s="153"/>
      <c r="AV50" s="153"/>
      <c r="AW50" s="153"/>
      <c r="AX50" s="281"/>
      <c r="AY50" s="281"/>
    </row>
    <row r="51" spans="1:51" x14ac:dyDescent="0.2">
      <c r="A51" s="150"/>
      <c r="B51" s="170"/>
      <c r="C51" s="170"/>
      <c r="D51" s="170"/>
      <c r="E51" s="170"/>
      <c r="AN51" s="150"/>
      <c r="AO51" s="170"/>
      <c r="AP51" s="170"/>
      <c r="AQ51" s="170"/>
      <c r="AR51" s="170"/>
      <c r="AS51" s="157"/>
      <c r="AT51" s="153"/>
      <c r="AU51" s="153"/>
      <c r="AV51" s="153"/>
      <c r="AW51" s="153"/>
      <c r="AX51" s="281"/>
      <c r="AY51" s="281"/>
    </row>
    <row r="52" spans="1:51" x14ac:dyDescent="0.2">
      <c r="A52" s="150"/>
      <c r="B52" s="170"/>
      <c r="C52" s="170"/>
      <c r="D52" s="170"/>
      <c r="E52" s="170"/>
      <c r="AN52" s="150"/>
      <c r="AO52" s="170"/>
      <c r="AP52" s="170"/>
      <c r="AQ52" s="170"/>
      <c r="AR52" s="170"/>
      <c r="AS52" s="157"/>
      <c r="AT52" s="153"/>
      <c r="AU52" s="153"/>
      <c r="AV52" s="153"/>
      <c r="AW52" s="153"/>
      <c r="AX52" s="281"/>
      <c r="AY52" s="281"/>
    </row>
    <row r="53" spans="1:51" x14ac:dyDescent="0.2">
      <c r="A53" s="150"/>
      <c r="B53" s="170"/>
      <c r="C53" s="170"/>
      <c r="D53" s="170"/>
      <c r="E53" s="170"/>
      <c r="AN53" s="150"/>
      <c r="AO53" s="170"/>
      <c r="AP53" s="170"/>
      <c r="AQ53" s="170"/>
      <c r="AR53" s="170"/>
      <c r="AS53" s="157"/>
      <c r="AT53" s="153"/>
      <c r="AU53" s="153"/>
      <c r="AV53" s="153"/>
      <c r="AW53" s="153"/>
      <c r="AX53" s="281"/>
      <c r="AY53" s="281"/>
    </row>
    <row r="54" spans="1:51" x14ac:dyDescent="0.2">
      <c r="A54" s="150"/>
      <c r="B54" s="170"/>
      <c r="C54" s="170"/>
      <c r="D54" s="170"/>
      <c r="E54" s="170"/>
      <c r="AN54" s="150"/>
      <c r="AO54" s="170"/>
      <c r="AP54" s="170"/>
      <c r="AQ54" s="170"/>
      <c r="AR54" s="170"/>
      <c r="AS54" s="157"/>
      <c r="AT54" s="153"/>
      <c r="AU54" s="153"/>
      <c r="AV54" s="153"/>
      <c r="AW54" s="153"/>
      <c r="AX54" s="281"/>
      <c r="AY54" s="281"/>
    </row>
    <row r="55" spans="1:51" x14ac:dyDescent="0.2">
      <c r="A55" s="150"/>
      <c r="B55" s="170"/>
      <c r="C55" s="170"/>
      <c r="D55" s="170"/>
      <c r="E55" s="170"/>
      <c r="AN55" s="150"/>
      <c r="AO55" s="170"/>
      <c r="AP55" s="170"/>
      <c r="AQ55" s="170"/>
      <c r="AR55" s="170"/>
      <c r="AS55" s="157"/>
      <c r="AT55" s="153"/>
      <c r="AU55" s="153"/>
      <c r="AV55" s="153"/>
      <c r="AW55" s="153"/>
      <c r="AX55" s="281"/>
      <c r="AY55" s="281"/>
    </row>
    <row r="56" spans="1:51" x14ac:dyDescent="0.2">
      <c r="A56" s="150"/>
      <c r="B56" s="170"/>
      <c r="C56" s="170"/>
      <c r="D56" s="170"/>
      <c r="E56" s="170"/>
      <c r="AN56" s="150"/>
      <c r="AO56" s="170"/>
      <c r="AP56" s="170"/>
      <c r="AQ56" s="170"/>
      <c r="AR56" s="170"/>
      <c r="AS56" s="157"/>
      <c r="AT56" s="153"/>
      <c r="AU56" s="153"/>
      <c r="AV56" s="153"/>
      <c r="AW56" s="153"/>
      <c r="AX56" s="281"/>
      <c r="AY56" s="281"/>
    </row>
    <row r="57" spans="1:51" x14ac:dyDescent="0.2">
      <c r="A57" s="150"/>
      <c r="B57" s="170"/>
      <c r="C57" s="170"/>
      <c r="D57" s="170"/>
      <c r="E57" s="170"/>
      <c r="AN57" s="150"/>
      <c r="AO57" s="170"/>
      <c r="AP57" s="170"/>
      <c r="AQ57" s="170"/>
      <c r="AR57" s="170"/>
      <c r="AS57" s="157"/>
      <c r="AT57" s="153"/>
      <c r="AU57" s="153"/>
      <c r="AV57" s="153"/>
      <c r="AW57" s="153"/>
      <c r="AX57" s="281"/>
      <c r="AY57" s="281"/>
    </row>
    <row r="58" spans="1:51" x14ac:dyDescent="0.2">
      <c r="A58" s="150"/>
      <c r="B58" s="170"/>
      <c r="C58" s="170"/>
      <c r="D58" s="170"/>
      <c r="E58" s="170"/>
      <c r="AN58" s="150"/>
      <c r="AO58" s="170"/>
      <c r="AP58" s="170"/>
      <c r="AQ58" s="170"/>
      <c r="AR58" s="170"/>
      <c r="AS58" s="157"/>
      <c r="AT58" s="153"/>
      <c r="AU58" s="153"/>
      <c r="AV58" s="153"/>
      <c r="AW58" s="153"/>
      <c r="AX58" s="281"/>
      <c r="AY58" s="281"/>
    </row>
    <row r="59" spans="1:51" x14ac:dyDescent="0.2">
      <c r="A59" s="150"/>
      <c r="B59" s="170"/>
      <c r="C59" s="170"/>
      <c r="D59" s="170"/>
      <c r="E59" s="170"/>
      <c r="AN59" s="150"/>
      <c r="AO59" s="170"/>
      <c r="AP59" s="170"/>
      <c r="AQ59" s="170"/>
      <c r="AR59" s="170"/>
      <c r="AS59" s="157"/>
      <c r="AT59" s="153"/>
      <c r="AU59" s="153"/>
      <c r="AV59" s="153"/>
      <c r="AW59" s="153"/>
      <c r="AX59" s="281"/>
      <c r="AY59" s="281"/>
    </row>
    <row r="60" spans="1:51" x14ac:dyDescent="0.2">
      <c r="A60" s="150"/>
      <c r="B60" s="170"/>
      <c r="C60" s="170"/>
      <c r="D60" s="170"/>
      <c r="E60" s="170"/>
      <c r="AN60" s="150"/>
      <c r="AO60" s="170"/>
      <c r="AP60" s="170"/>
      <c r="AQ60" s="170"/>
      <c r="AR60" s="170"/>
      <c r="AS60" s="157"/>
      <c r="AT60" s="153"/>
      <c r="AU60" s="153"/>
      <c r="AV60" s="153"/>
      <c r="AW60" s="153"/>
      <c r="AX60" s="281"/>
      <c r="AY60" s="281"/>
    </row>
    <row r="61" spans="1:51" x14ac:dyDescent="0.2">
      <c r="A61" s="150"/>
      <c r="B61" s="170"/>
      <c r="C61" s="170"/>
      <c r="D61" s="170"/>
      <c r="E61" s="170"/>
      <c r="AN61" s="150"/>
      <c r="AO61" s="170"/>
      <c r="AP61" s="170"/>
      <c r="AQ61" s="170"/>
      <c r="AR61" s="170"/>
      <c r="AS61" s="157"/>
      <c r="AT61" s="153"/>
      <c r="AU61" s="153"/>
      <c r="AV61" s="153"/>
      <c r="AW61" s="153"/>
      <c r="AX61" s="281"/>
      <c r="AY61" s="281"/>
    </row>
    <row r="62" spans="1:51" x14ac:dyDescent="0.2">
      <c r="A62" s="150"/>
      <c r="B62" s="170"/>
      <c r="C62" s="170"/>
      <c r="D62" s="170"/>
      <c r="E62" s="170"/>
      <c r="AN62" s="150"/>
      <c r="AO62" s="170"/>
      <c r="AP62" s="170"/>
      <c r="AQ62" s="170"/>
      <c r="AR62" s="170"/>
      <c r="AS62" s="157"/>
      <c r="AT62" s="153"/>
      <c r="AU62" s="153"/>
      <c r="AV62" s="153"/>
      <c r="AW62" s="153"/>
      <c r="AX62" s="281"/>
      <c r="AY62" s="281"/>
    </row>
    <row r="63" spans="1:51" x14ac:dyDescent="0.2">
      <c r="A63" s="150"/>
      <c r="B63" s="170"/>
      <c r="C63" s="170"/>
      <c r="D63" s="170"/>
      <c r="E63" s="170"/>
      <c r="AN63" s="150"/>
      <c r="AO63" s="170"/>
      <c r="AP63" s="170"/>
      <c r="AQ63" s="170"/>
      <c r="AR63" s="170"/>
      <c r="AS63" s="157"/>
      <c r="AT63" s="153"/>
      <c r="AU63" s="153"/>
      <c r="AV63" s="153"/>
      <c r="AW63" s="153"/>
      <c r="AX63" s="281"/>
      <c r="AY63" s="281"/>
    </row>
  </sheetData>
  <mergeCells count="49">
    <mergeCell ref="BK9:BK10"/>
    <mergeCell ref="BL9:BL10"/>
    <mergeCell ref="BM9:BM10"/>
    <mergeCell ref="BD9:BD10"/>
    <mergeCell ref="BF9:BF10"/>
    <mergeCell ref="BG9:BG10"/>
    <mergeCell ref="BH9:BH10"/>
    <mergeCell ref="BI9:BI10"/>
    <mergeCell ref="BJ9:BJ10"/>
    <mergeCell ref="BC9:BC10"/>
    <mergeCell ref="AQ9:AR9"/>
    <mergeCell ref="AS9:AS10"/>
    <mergeCell ref="AT9:AT10"/>
    <mergeCell ref="AU9:AU10"/>
    <mergeCell ref="AV9:AV10"/>
    <mergeCell ref="AW9:AW10"/>
    <mergeCell ref="AX9:AX10"/>
    <mergeCell ref="AY9:AY10"/>
    <mergeCell ref="AZ9:AZ10"/>
    <mergeCell ref="BA9:BA10"/>
    <mergeCell ref="BB9:BB10"/>
    <mergeCell ref="AO9:AP9"/>
    <mergeCell ref="Q9:R9"/>
    <mergeCell ref="S9:T9"/>
    <mergeCell ref="U9:V9"/>
    <mergeCell ref="W9:X9"/>
    <mergeCell ref="Y9:Z9"/>
    <mergeCell ref="AA9:AB9"/>
    <mergeCell ref="AC9:AD9"/>
    <mergeCell ref="AE9:AF9"/>
    <mergeCell ref="AG9:AH9"/>
    <mergeCell ref="AI9:AJ9"/>
    <mergeCell ref="AK9:AL9"/>
    <mergeCell ref="AO8:AR8"/>
    <mergeCell ref="AS8:AV8"/>
    <mergeCell ref="AW8:BD8"/>
    <mergeCell ref="BF8:BM8"/>
    <mergeCell ref="B9:C9"/>
    <mergeCell ref="D9:E9"/>
    <mergeCell ref="I9:J9"/>
    <mergeCell ref="K9:L9"/>
    <mergeCell ref="M9:N9"/>
    <mergeCell ref="O9:P9"/>
    <mergeCell ref="B8:E8"/>
    <mergeCell ref="F8:H8"/>
    <mergeCell ref="I8:X8"/>
    <mergeCell ref="Y8:AF8"/>
    <mergeCell ref="AG8:AJ8"/>
    <mergeCell ref="AK8:AL8"/>
  </mergeCells>
  <phoneticPr fontId="3"/>
  <pageMargins left="0.78740157480314965" right="0.78740157480314965" top="0.98425196850393704" bottom="0.98425196850393704" header="0.51181102362204722" footer="0.51181102362204722"/>
  <pageSetup paperSize="8" scale="72"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BC9140"/>
  <sheetViews>
    <sheetView view="pageBreakPreview" zoomScale="70" zoomScaleNormal="70" zoomScaleSheetLayoutView="70" workbookViewId="0">
      <pane xSplit="4" ySplit="6" topLeftCell="E1418" activePane="bottomRight" state="frozen"/>
      <selection pane="topRight" activeCell="E1" sqref="E1"/>
      <selection pane="bottomLeft" activeCell="A7" sqref="A7"/>
      <selection pane="bottomRight" activeCell="S1446" sqref="S1446"/>
    </sheetView>
  </sheetViews>
  <sheetFormatPr defaultRowHeight="13.5" x14ac:dyDescent="0.15"/>
  <cols>
    <col min="1" max="1" width="3.5" customWidth="1"/>
    <col min="2" max="2" width="2.875" bestFit="1" customWidth="1"/>
    <col min="3" max="3" width="9.25" bestFit="1" customWidth="1"/>
  </cols>
  <sheetData>
    <row r="1" spans="2:21" ht="17.100000000000001" customHeight="1" x14ac:dyDescent="0.15">
      <c r="C1" t="s">
        <v>463</v>
      </c>
    </row>
    <row r="2" spans="2:21" ht="17.100000000000001" customHeight="1" x14ac:dyDescent="0.15">
      <c r="C2" s="285" t="s">
        <v>464</v>
      </c>
      <c r="D2" s="423" t="s">
        <v>465</v>
      </c>
      <c r="E2" s="423"/>
      <c r="F2" s="423"/>
      <c r="G2" s="423"/>
      <c r="H2" s="423"/>
    </row>
    <row r="3" spans="2:21" ht="17.100000000000001" customHeight="1" x14ac:dyDescent="0.15">
      <c r="C3" s="286" t="s">
        <v>466</v>
      </c>
      <c r="D3" s="286"/>
      <c r="E3" s="286"/>
      <c r="F3" s="424" t="s">
        <v>467</v>
      </c>
      <c r="G3" s="424"/>
      <c r="H3" s="424"/>
      <c r="I3" t="s">
        <v>468</v>
      </c>
      <c r="R3" s="333" t="s">
        <v>569</v>
      </c>
      <c r="S3" s="333"/>
    </row>
    <row r="4" spans="2:21" ht="17.100000000000001" customHeight="1" x14ac:dyDescent="0.15">
      <c r="R4" t="s">
        <v>567</v>
      </c>
      <c r="S4" t="s">
        <v>568</v>
      </c>
    </row>
    <row r="5" spans="2:21" ht="15" customHeight="1" x14ac:dyDescent="0.15">
      <c r="B5" s="425" t="s">
        <v>469</v>
      </c>
      <c r="C5" s="426"/>
      <c r="D5" s="287" t="s">
        <v>31</v>
      </c>
      <c r="E5" s="288" t="s">
        <v>470</v>
      </c>
      <c r="F5" s="289" t="s">
        <v>471</v>
      </c>
      <c r="G5" s="289" t="s">
        <v>472</v>
      </c>
      <c r="H5" s="289" t="s">
        <v>473</v>
      </c>
      <c r="I5" s="289" t="s">
        <v>474</v>
      </c>
      <c r="J5" s="289" t="s">
        <v>475</v>
      </c>
      <c r="K5" s="289" t="s">
        <v>476</v>
      </c>
      <c r="L5" s="289" t="s">
        <v>477</v>
      </c>
      <c r="M5" s="289" t="s">
        <v>478</v>
      </c>
      <c r="N5" s="289" t="s">
        <v>479</v>
      </c>
      <c r="O5" s="289" t="s">
        <v>480</v>
      </c>
      <c r="P5" s="289" t="s">
        <v>481</v>
      </c>
      <c r="Q5" s="289" t="s">
        <v>482</v>
      </c>
      <c r="R5" s="289" t="s">
        <v>483</v>
      </c>
      <c r="S5" s="290" t="s">
        <v>484</v>
      </c>
      <c r="U5" s="2" t="s">
        <v>485</v>
      </c>
    </row>
    <row r="6" spans="2:21" ht="15" customHeight="1" x14ac:dyDescent="0.15">
      <c r="B6" s="427"/>
      <c r="C6" s="428"/>
      <c r="D6" s="291" t="s">
        <v>438</v>
      </c>
      <c r="E6" s="292" t="s">
        <v>486</v>
      </c>
      <c r="F6" s="293" t="s">
        <v>486</v>
      </c>
      <c r="G6" s="293" t="s">
        <v>486</v>
      </c>
      <c r="H6" s="293" t="s">
        <v>486</v>
      </c>
      <c r="I6" s="293" t="s">
        <v>486</v>
      </c>
      <c r="J6" s="293" t="s">
        <v>487</v>
      </c>
      <c r="K6" s="293" t="s">
        <v>487</v>
      </c>
      <c r="L6" s="293" t="s">
        <v>488</v>
      </c>
      <c r="M6" s="293" t="s">
        <v>488</v>
      </c>
      <c r="N6" s="293" t="s">
        <v>488</v>
      </c>
      <c r="O6" s="293" t="s">
        <v>489</v>
      </c>
      <c r="P6" s="293"/>
      <c r="Q6" s="293" t="s">
        <v>490</v>
      </c>
      <c r="R6" s="293" t="s">
        <v>491</v>
      </c>
      <c r="S6" s="294" t="s">
        <v>492</v>
      </c>
      <c r="U6" s="2" t="s">
        <v>493</v>
      </c>
    </row>
    <row r="7" spans="2:21" ht="15" customHeight="1" x14ac:dyDescent="0.15">
      <c r="B7" s="429"/>
      <c r="C7" s="432">
        <v>42496</v>
      </c>
      <c r="D7" s="295" t="s">
        <v>494</v>
      </c>
      <c r="E7" s="296">
        <v>0</v>
      </c>
      <c r="F7" s="297">
        <v>0</v>
      </c>
      <c r="G7" s="297">
        <v>2</v>
      </c>
      <c r="H7" s="297">
        <v>2</v>
      </c>
      <c r="I7" s="297">
        <v>52</v>
      </c>
      <c r="J7" s="297">
        <v>9</v>
      </c>
      <c r="K7" s="297">
        <v>8</v>
      </c>
      <c r="L7" s="297">
        <v>0.08</v>
      </c>
      <c r="M7" s="297">
        <v>1.94</v>
      </c>
      <c r="N7" s="297">
        <v>2.02</v>
      </c>
      <c r="O7" s="297"/>
      <c r="P7" s="297" t="s">
        <v>495</v>
      </c>
      <c r="Q7" s="297">
        <v>1.6</v>
      </c>
      <c r="R7" s="297">
        <v>11</v>
      </c>
      <c r="S7" s="298">
        <v>57</v>
      </c>
      <c r="U7" t="s">
        <v>496</v>
      </c>
    </row>
    <row r="8" spans="2:21" ht="15" customHeight="1" x14ac:dyDescent="0.15">
      <c r="B8" s="430"/>
      <c r="C8" s="433"/>
      <c r="D8" s="299" t="s">
        <v>497</v>
      </c>
      <c r="E8" s="300">
        <v>0</v>
      </c>
      <c r="F8" s="301">
        <v>0</v>
      </c>
      <c r="G8" s="301">
        <v>2</v>
      </c>
      <c r="H8" s="301">
        <v>2</v>
      </c>
      <c r="I8" s="301">
        <v>48</v>
      </c>
      <c r="J8" s="301">
        <v>13</v>
      </c>
      <c r="K8" s="301">
        <v>7</v>
      </c>
      <c r="L8" s="301">
        <v>7.0000000000000007E-2</v>
      </c>
      <c r="M8" s="301">
        <v>2</v>
      </c>
      <c r="N8" s="301">
        <v>2.0699999999999998</v>
      </c>
      <c r="O8" s="301"/>
      <c r="P8" s="301" t="s">
        <v>495</v>
      </c>
      <c r="Q8" s="301">
        <v>1.6</v>
      </c>
      <c r="R8" s="301">
        <v>10.9</v>
      </c>
      <c r="S8" s="302">
        <v>58</v>
      </c>
      <c r="U8" t="s">
        <v>498</v>
      </c>
    </row>
    <row r="9" spans="2:21" ht="15" customHeight="1" x14ac:dyDescent="0.15">
      <c r="B9" s="430"/>
      <c r="C9" s="433"/>
      <c r="D9" s="299" t="s">
        <v>499</v>
      </c>
      <c r="E9" s="300">
        <v>0</v>
      </c>
      <c r="F9" s="301">
        <v>0</v>
      </c>
      <c r="G9" s="301">
        <v>2</v>
      </c>
      <c r="H9" s="301">
        <v>2</v>
      </c>
      <c r="I9" s="301">
        <v>45</v>
      </c>
      <c r="J9" s="301">
        <v>10</v>
      </c>
      <c r="K9" s="301">
        <v>5</v>
      </c>
      <c r="L9" s="301">
        <v>7.0000000000000007E-2</v>
      </c>
      <c r="M9" s="301">
        <v>2.1</v>
      </c>
      <c r="N9" s="301">
        <v>2.17</v>
      </c>
      <c r="O9" s="301"/>
      <c r="P9" s="301" t="s">
        <v>500</v>
      </c>
      <c r="Q9" s="301">
        <v>2.2000000000000002</v>
      </c>
      <c r="R9" s="301">
        <v>9.4</v>
      </c>
      <c r="S9" s="302">
        <v>54</v>
      </c>
      <c r="U9" t="s">
        <v>501</v>
      </c>
    </row>
    <row r="10" spans="2:21" ht="15" customHeight="1" x14ac:dyDescent="0.15">
      <c r="B10" s="430"/>
      <c r="C10" s="433"/>
      <c r="D10" s="299" t="s">
        <v>502</v>
      </c>
      <c r="E10" s="300">
        <v>0</v>
      </c>
      <c r="F10" s="301">
        <v>0</v>
      </c>
      <c r="G10" s="301">
        <v>2</v>
      </c>
      <c r="H10" s="301">
        <v>2</v>
      </c>
      <c r="I10" s="301" t="s">
        <v>503</v>
      </c>
      <c r="J10" s="301">
        <v>13</v>
      </c>
      <c r="K10" s="301">
        <v>4</v>
      </c>
      <c r="L10" s="301">
        <v>7.0000000000000007E-2</v>
      </c>
      <c r="M10" s="301">
        <v>2.11</v>
      </c>
      <c r="N10" s="301">
        <v>2.1800000000000002</v>
      </c>
      <c r="O10" s="301"/>
      <c r="P10" s="301" t="s">
        <v>495</v>
      </c>
      <c r="Q10" s="301">
        <v>1.8</v>
      </c>
      <c r="R10" s="301">
        <v>9.4</v>
      </c>
      <c r="S10" s="302">
        <v>57</v>
      </c>
      <c r="U10" t="s">
        <v>504</v>
      </c>
    </row>
    <row r="11" spans="2:21" ht="15" customHeight="1" x14ac:dyDescent="0.15">
      <c r="B11" s="430"/>
      <c r="C11" s="433"/>
      <c r="D11" s="299" t="s">
        <v>505</v>
      </c>
      <c r="E11" s="300">
        <v>0</v>
      </c>
      <c r="F11" s="301">
        <v>0</v>
      </c>
      <c r="G11" s="301">
        <v>2</v>
      </c>
      <c r="H11" s="301">
        <v>2</v>
      </c>
      <c r="I11" s="301">
        <v>44</v>
      </c>
      <c r="J11" s="301">
        <v>16</v>
      </c>
      <c r="K11" s="301">
        <v>4</v>
      </c>
      <c r="L11" s="301">
        <v>0.05</v>
      </c>
      <c r="M11" s="301">
        <v>2.12</v>
      </c>
      <c r="N11" s="301">
        <v>2.17</v>
      </c>
      <c r="O11" s="301"/>
      <c r="P11" s="301" t="s">
        <v>500</v>
      </c>
      <c r="Q11" s="301">
        <v>1.4</v>
      </c>
      <c r="R11" s="301">
        <v>9.8000000000000007</v>
      </c>
      <c r="S11" s="302">
        <v>53</v>
      </c>
      <c r="U11" t="s">
        <v>506</v>
      </c>
    </row>
    <row r="12" spans="2:21" ht="15" customHeight="1" x14ac:dyDescent="0.15">
      <c r="B12" s="430"/>
      <c r="C12" s="433"/>
      <c r="D12" s="299" t="s">
        <v>507</v>
      </c>
      <c r="E12" s="300">
        <v>0</v>
      </c>
      <c r="F12" s="301">
        <v>0</v>
      </c>
      <c r="G12" s="301">
        <v>4</v>
      </c>
      <c r="H12" s="301">
        <v>4</v>
      </c>
      <c r="I12" s="301">
        <v>40</v>
      </c>
      <c r="J12" s="301">
        <v>18</v>
      </c>
      <c r="K12" s="301">
        <v>10</v>
      </c>
      <c r="L12" s="301">
        <v>7.0000000000000007E-2</v>
      </c>
      <c r="M12" s="301">
        <v>2.08</v>
      </c>
      <c r="N12" s="301">
        <v>2.15</v>
      </c>
      <c r="O12" s="301"/>
      <c r="P12" s="301" t="s">
        <v>508</v>
      </c>
      <c r="Q12" s="301">
        <v>1.2</v>
      </c>
      <c r="R12" s="301">
        <v>10.4</v>
      </c>
      <c r="S12" s="302">
        <v>50</v>
      </c>
      <c r="U12" t="s">
        <v>509</v>
      </c>
    </row>
    <row r="13" spans="2:21" ht="15" customHeight="1" x14ac:dyDescent="0.15">
      <c r="B13" s="430"/>
      <c r="C13" s="433"/>
      <c r="D13" s="299" t="s">
        <v>510</v>
      </c>
      <c r="E13" s="300">
        <v>1</v>
      </c>
      <c r="F13" s="301">
        <v>1</v>
      </c>
      <c r="G13" s="301">
        <v>6</v>
      </c>
      <c r="H13" s="301">
        <v>7</v>
      </c>
      <c r="I13" s="301">
        <v>39</v>
      </c>
      <c r="J13" s="301">
        <v>15</v>
      </c>
      <c r="K13" s="301">
        <v>7</v>
      </c>
      <c r="L13" s="301">
        <v>0.08</v>
      </c>
      <c r="M13" s="301">
        <v>2.1</v>
      </c>
      <c r="N13" s="301">
        <v>2.1800000000000002</v>
      </c>
      <c r="O13" s="301"/>
      <c r="P13" s="301" t="s">
        <v>500</v>
      </c>
      <c r="Q13" s="301">
        <v>2.9</v>
      </c>
      <c r="R13" s="301">
        <v>13.2</v>
      </c>
      <c r="S13" s="302">
        <v>41</v>
      </c>
      <c r="U13" t="s">
        <v>511</v>
      </c>
    </row>
    <row r="14" spans="2:21" ht="15" customHeight="1" x14ac:dyDescent="0.15">
      <c r="B14" s="430"/>
      <c r="C14" s="433"/>
      <c r="D14" s="299" t="s">
        <v>512</v>
      </c>
      <c r="E14" s="300">
        <v>0</v>
      </c>
      <c r="F14" s="301">
        <v>1</v>
      </c>
      <c r="G14" s="301">
        <v>4</v>
      </c>
      <c r="H14" s="301">
        <v>5</v>
      </c>
      <c r="I14" s="301">
        <v>49</v>
      </c>
      <c r="J14" s="301">
        <v>24</v>
      </c>
      <c r="K14" s="301">
        <v>8</v>
      </c>
      <c r="L14" s="301">
        <v>7.0000000000000007E-2</v>
      </c>
      <c r="M14" s="301">
        <v>2.09</v>
      </c>
      <c r="N14" s="301">
        <v>2.16</v>
      </c>
      <c r="O14" s="301"/>
      <c r="P14" s="301" t="s">
        <v>500</v>
      </c>
      <c r="Q14" s="301">
        <v>2.9</v>
      </c>
      <c r="R14" s="301">
        <v>15</v>
      </c>
      <c r="S14" s="302">
        <v>38</v>
      </c>
    </row>
    <row r="15" spans="2:21" ht="15" customHeight="1" x14ac:dyDescent="0.15">
      <c r="B15" s="430"/>
      <c r="C15" s="433"/>
      <c r="D15" s="299" t="s">
        <v>513</v>
      </c>
      <c r="E15" s="300">
        <v>0</v>
      </c>
      <c r="F15" s="301">
        <v>1</v>
      </c>
      <c r="G15" s="301">
        <v>5</v>
      </c>
      <c r="H15" s="301">
        <v>6</v>
      </c>
      <c r="I15" s="301">
        <v>53</v>
      </c>
      <c r="J15" s="301">
        <v>21</v>
      </c>
      <c r="K15" s="301">
        <v>6</v>
      </c>
      <c r="L15" s="301">
        <v>0.06</v>
      </c>
      <c r="M15" s="301">
        <v>2.04</v>
      </c>
      <c r="N15" s="301">
        <v>2.1</v>
      </c>
      <c r="O15" s="301"/>
      <c r="P15" s="301" t="s">
        <v>500</v>
      </c>
      <c r="Q15" s="301">
        <v>1.9</v>
      </c>
      <c r="R15" s="301">
        <v>18.100000000000001</v>
      </c>
      <c r="S15" s="302">
        <v>37</v>
      </c>
    </row>
    <row r="16" spans="2:21" ht="15" customHeight="1" thickBot="1" x14ac:dyDescent="0.2">
      <c r="B16" s="431"/>
      <c r="C16" s="433"/>
      <c r="D16" s="303" t="s">
        <v>514</v>
      </c>
      <c r="E16" s="304">
        <v>1</v>
      </c>
      <c r="F16" s="305">
        <v>1</v>
      </c>
      <c r="G16" s="306">
        <v>6</v>
      </c>
      <c r="H16" s="306">
        <v>7</v>
      </c>
      <c r="I16" s="306">
        <v>56</v>
      </c>
      <c r="J16" s="306">
        <v>24</v>
      </c>
      <c r="K16" s="306">
        <v>1</v>
      </c>
      <c r="L16" s="306">
        <v>0.05</v>
      </c>
      <c r="M16" s="306">
        <v>2.0099999999999998</v>
      </c>
      <c r="N16" s="306">
        <v>2.06</v>
      </c>
      <c r="O16" s="306"/>
      <c r="P16" s="306" t="s">
        <v>515</v>
      </c>
      <c r="Q16" s="306">
        <v>1.1000000000000001</v>
      </c>
      <c r="R16" s="306">
        <v>19.399999999999999</v>
      </c>
      <c r="S16" s="307">
        <v>41</v>
      </c>
    </row>
    <row r="17" spans="2:46" ht="15" customHeight="1" x14ac:dyDescent="0.15">
      <c r="B17" s="435"/>
      <c r="C17" s="433"/>
      <c r="D17" s="308" t="s">
        <v>516</v>
      </c>
      <c r="E17" s="309">
        <v>1</v>
      </c>
      <c r="F17" s="310">
        <v>0</v>
      </c>
      <c r="G17" s="297">
        <v>4</v>
      </c>
      <c r="H17" s="297">
        <v>4</v>
      </c>
      <c r="I17" s="297">
        <v>67</v>
      </c>
      <c r="J17" s="297">
        <v>20</v>
      </c>
      <c r="K17" s="297">
        <v>16</v>
      </c>
      <c r="L17" s="297">
        <v>7.0000000000000007E-2</v>
      </c>
      <c r="M17" s="297">
        <v>1.98</v>
      </c>
      <c r="N17" s="297">
        <v>2.0499999999999998</v>
      </c>
      <c r="O17" s="297"/>
      <c r="P17" s="297" t="s">
        <v>517</v>
      </c>
      <c r="Q17" s="297">
        <v>3.1</v>
      </c>
      <c r="R17" s="297">
        <v>19.5</v>
      </c>
      <c r="S17" s="298">
        <v>48</v>
      </c>
      <c r="Y17" s="311"/>
      <c r="Z17" s="311"/>
      <c r="AA17" s="311"/>
      <c r="AB17" s="311"/>
      <c r="AC17" s="311"/>
      <c r="AD17" s="311"/>
      <c r="AE17" s="311"/>
      <c r="AF17" s="311"/>
      <c r="AG17" s="311"/>
      <c r="AH17" s="311"/>
      <c r="AI17" s="311"/>
      <c r="AJ17" s="311"/>
      <c r="AK17" s="311"/>
      <c r="AL17" s="311"/>
      <c r="AM17" s="311"/>
      <c r="AN17" s="311"/>
      <c r="AO17" s="311"/>
      <c r="AP17" s="311"/>
      <c r="AQ17" s="311"/>
      <c r="AR17" s="311"/>
      <c r="AS17" s="311"/>
      <c r="AT17" s="311"/>
    </row>
    <row r="18" spans="2:46" ht="15" customHeight="1" x14ac:dyDescent="0.15">
      <c r="B18" s="435"/>
      <c r="C18" s="433"/>
      <c r="D18" s="299" t="s">
        <v>518</v>
      </c>
      <c r="E18" s="300">
        <v>1</v>
      </c>
      <c r="F18" s="301">
        <v>0</v>
      </c>
      <c r="G18" s="301">
        <v>5</v>
      </c>
      <c r="H18" s="301">
        <v>5</v>
      </c>
      <c r="I18" s="301">
        <v>70</v>
      </c>
      <c r="J18" s="301">
        <v>20</v>
      </c>
      <c r="K18" s="301">
        <v>7</v>
      </c>
      <c r="L18" s="301">
        <v>7.0000000000000007E-2</v>
      </c>
      <c r="M18" s="301">
        <v>1.94</v>
      </c>
      <c r="N18" s="301">
        <v>2.0099999999999998</v>
      </c>
      <c r="O18" s="301"/>
      <c r="P18" s="301" t="s">
        <v>517</v>
      </c>
      <c r="Q18" s="301">
        <v>2.8</v>
      </c>
      <c r="R18" s="301">
        <v>20.100000000000001</v>
      </c>
      <c r="S18" s="302">
        <v>52</v>
      </c>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row>
    <row r="19" spans="2:46" ht="15" customHeight="1" x14ac:dyDescent="0.15">
      <c r="B19" s="435"/>
      <c r="C19" s="433"/>
      <c r="D19" s="299" t="s">
        <v>519</v>
      </c>
      <c r="E19" s="300">
        <v>1</v>
      </c>
      <c r="F19" s="301">
        <v>0</v>
      </c>
      <c r="G19" s="301">
        <v>4</v>
      </c>
      <c r="H19" s="301">
        <v>4</v>
      </c>
      <c r="I19" s="301">
        <v>74</v>
      </c>
      <c r="J19" s="301">
        <v>20</v>
      </c>
      <c r="K19" s="301">
        <v>10</v>
      </c>
      <c r="L19" s="301">
        <v>0.06</v>
      </c>
      <c r="M19" s="301">
        <v>1.94</v>
      </c>
      <c r="N19" s="301">
        <v>2</v>
      </c>
      <c r="O19" s="301"/>
      <c r="P19" s="301" t="s">
        <v>520</v>
      </c>
      <c r="Q19" s="301">
        <v>2.5</v>
      </c>
      <c r="R19" s="301">
        <v>20.2</v>
      </c>
      <c r="S19" s="302">
        <v>50</v>
      </c>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row>
    <row r="20" spans="2:46" ht="15" customHeight="1" x14ac:dyDescent="0.15">
      <c r="B20" s="435"/>
      <c r="C20" s="433"/>
      <c r="D20" s="299" t="s">
        <v>521</v>
      </c>
      <c r="E20" s="300">
        <v>1</v>
      </c>
      <c r="F20" s="301">
        <v>0</v>
      </c>
      <c r="G20" s="301">
        <v>4</v>
      </c>
      <c r="H20" s="301">
        <v>4</v>
      </c>
      <c r="I20" s="301">
        <v>78</v>
      </c>
      <c r="J20" s="301">
        <v>34</v>
      </c>
      <c r="K20" s="301">
        <v>14</v>
      </c>
      <c r="L20" s="301">
        <v>0.06</v>
      </c>
      <c r="M20" s="301">
        <v>1.95</v>
      </c>
      <c r="N20" s="301">
        <v>2.0099999999999998</v>
      </c>
      <c r="O20" s="301"/>
      <c r="P20" s="301" t="s">
        <v>517</v>
      </c>
      <c r="Q20" s="301">
        <v>3.1</v>
      </c>
      <c r="R20" s="301">
        <v>20.7</v>
      </c>
      <c r="S20" s="302">
        <v>53</v>
      </c>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row>
    <row r="21" spans="2:46" ht="15" customHeight="1" x14ac:dyDescent="0.15">
      <c r="B21" s="435"/>
      <c r="C21" s="433"/>
      <c r="D21" s="299" t="s">
        <v>522</v>
      </c>
      <c r="E21" s="300">
        <v>1</v>
      </c>
      <c r="F21" s="301">
        <v>0</v>
      </c>
      <c r="G21" s="301">
        <v>4</v>
      </c>
      <c r="H21" s="301">
        <v>4</v>
      </c>
      <c r="I21" s="301">
        <v>75</v>
      </c>
      <c r="J21" s="301">
        <v>22</v>
      </c>
      <c r="K21" s="301">
        <v>14</v>
      </c>
      <c r="L21" s="301">
        <v>0.08</v>
      </c>
      <c r="M21" s="301">
        <v>1.93</v>
      </c>
      <c r="N21" s="301">
        <v>2.0099999999999998</v>
      </c>
      <c r="O21" s="301"/>
      <c r="P21" s="301" t="s">
        <v>520</v>
      </c>
      <c r="Q21" s="301">
        <v>3.9</v>
      </c>
      <c r="R21" s="301">
        <v>20.399999999999999</v>
      </c>
      <c r="S21" s="302">
        <v>55</v>
      </c>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row>
    <row r="22" spans="2:46" ht="15" customHeight="1" x14ac:dyDescent="0.15">
      <c r="B22" s="435"/>
      <c r="C22" s="433"/>
      <c r="D22" s="299" t="s">
        <v>523</v>
      </c>
      <c r="E22" s="300">
        <v>0</v>
      </c>
      <c r="F22" s="301">
        <v>0</v>
      </c>
      <c r="G22" s="301">
        <v>4</v>
      </c>
      <c r="H22" s="301">
        <v>4</v>
      </c>
      <c r="I22" s="301">
        <v>69</v>
      </c>
      <c r="J22" s="301">
        <v>21</v>
      </c>
      <c r="K22" s="301">
        <v>5</v>
      </c>
      <c r="L22" s="301">
        <v>0.06</v>
      </c>
      <c r="M22" s="301">
        <v>1.93</v>
      </c>
      <c r="N22" s="301">
        <v>1.99</v>
      </c>
      <c r="O22" s="301"/>
      <c r="P22" s="301" t="s">
        <v>520</v>
      </c>
      <c r="Q22" s="301">
        <v>4.5</v>
      </c>
      <c r="R22" s="301">
        <v>19.5</v>
      </c>
      <c r="S22" s="302">
        <v>61</v>
      </c>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row>
    <row r="23" spans="2:46" ht="15" customHeight="1" x14ac:dyDescent="0.15">
      <c r="B23" s="435"/>
      <c r="C23" s="433"/>
      <c r="D23" s="299" t="s">
        <v>524</v>
      </c>
      <c r="E23" s="300">
        <v>0</v>
      </c>
      <c r="F23" s="301">
        <v>0</v>
      </c>
      <c r="G23" s="301">
        <v>3</v>
      </c>
      <c r="H23" s="301">
        <v>3</v>
      </c>
      <c r="I23" s="301">
        <v>67</v>
      </c>
      <c r="J23" s="301">
        <v>16</v>
      </c>
      <c r="K23" s="301">
        <v>11</v>
      </c>
      <c r="L23" s="301">
        <v>0.05</v>
      </c>
      <c r="M23" s="301">
        <v>1.93</v>
      </c>
      <c r="N23" s="301">
        <v>1.98</v>
      </c>
      <c r="O23" s="301"/>
      <c r="P23" s="301" t="s">
        <v>520</v>
      </c>
      <c r="Q23" s="301">
        <v>2.1</v>
      </c>
      <c r="R23" s="301">
        <v>18.399999999999999</v>
      </c>
      <c r="S23" s="302">
        <v>65</v>
      </c>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row>
    <row r="24" spans="2:46" ht="15" customHeight="1" x14ac:dyDescent="0.15">
      <c r="B24" s="435"/>
      <c r="C24" s="433"/>
      <c r="D24" s="299" t="s">
        <v>525</v>
      </c>
      <c r="E24" s="300">
        <v>0</v>
      </c>
      <c r="F24" s="301">
        <v>0</v>
      </c>
      <c r="G24" s="301">
        <v>4</v>
      </c>
      <c r="H24" s="301">
        <v>4</v>
      </c>
      <c r="I24" s="301">
        <v>63</v>
      </c>
      <c r="J24" s="301">
        <v>21</v>
      </c>
      <c r="K24" s="301">
        <v>6</v>
      </c>
      <c r="L24" s="301">
        <v>0.05</v>
      </c>
      <c r="M24" s="301">
        <v>1.93</v>
      </c>
      <c r="N24" s="301">
        <v>1.98</v>
      </c>
      <c r="O24" s="301"/>
      <c r="P24" s="301" t="s">
        <v>520</v>
      </c>
      <c r="Q24" s="301">
        <v>2</v>
      </c>
      <c r="R24" s="301">
        <v>17</v>
      </c>
      <c r="S24" s="302">
        <v>73</v>
      </c>
      <c r="Y24" s="311"/>
      <c r="Z24" s="311"/>
      <c r="AA24" s="311"/>
      <c r="AB24" s="311"/>
      <c r="AR24" s="311"/>
      <c r="AS24" s="311"/>
      <c r="AT24" s="311"/>
    </row>
    <row r="25" spans="2:46" ht="15" customHeight="1" x14ac:dyDescent="0.15">
      <c r="B25" s="435"/>
      <c r="C25" s="433"/>
      <c r="D25" s="299" t="s">
        <v>526</v>
      </c>
      <c r="E25" s="300">
        <v>0</v>
      </c>
      <c r="F25" s="301">
        <v>0</v>
      </c>
      <c r="G25" s="301">
        <v>4</v>
      </c>
      <c r="H25" s="301">
        <v>4</v>
      </c>
      <c r="I25" s="301">
        <v>62</v>
      </c>
      <c r="J25" s="301">
        <v>16</v>
      </c>
      <c r="K25" s="301">
        <v>5</v>
      </c>
      <c r="L25" s="301">
        <v>7.0000000000000007E-2</v>
      </c>
      <c r="M25" s="301">
        <v>1.94</v>
      </c>
      <c r="N25" s="301">
        <v>2.0099999999999998</v>
      </c>
      <c r="O25" s="301"/>
      <c r="P25" s="301" t="s">
        <v>520</v>
      </c>
      <c r="Q25" s="301">
        <v>1.8</v>
      </c>
      <c r="R25" s="301">
        <v>16.100000000000001</v>
      </c>
      <c r="S25" s="302">
        <v>85</v>
      </c>
      <c r="Y25" s="311"/>
      <c r="Z25" s="311"/>
      <c r="AA25" s="311"/>
      <c r="AB25" s="311"/>
      <c r="AS25" s="311"/>
      <c r="AT25" s="311"/>
    </row>
    <row r="26" spans="2:46" ht="15" customHeight="1" x14ac:dyDescent="0.15">
      <c r="B26" s="435"/>
      <c r="C26" s="433"/>
      <c r="D26" s="299" t="s">
        <v>527</v>
      </c>
      <c r="E26" s="300">
        <v>0</v>
      </c>
      <c r="F26" s="301">
        <v>0</v>
      </c>
      <c r="G26" s="301">
        <v>3</v>
      </c>
      <c r="H26" s="301">
        <v>3</v>
      </c>
      <c r="I26" s="301">
        <v>63</v>
      </c>
      <c r="J26" s="301">
        <v>17</v>
      </c>
      <c r="K26" s="301">
        <v>4</v>
      </c>
      <c r="L26" s="301">
        <v>0.06</v>
      </c>
      <c r="M26" s="301">
        <v>1.92</v>
      </c>
      <c r="N26" s="301">
        <v>1.98</v>
      </c>
      <c r="O26" s="301"/>
      <c r="P26" s="301" t="s">
        <v>520</v>
      </c>
      <c r="Q26" s="301">
        <v>2.4</v>
      </c>
      <c r="R26" s="301">
        <v>16.100000000000001</v>
      </c>
      <c r="S26" s="302">
        <v>86</v>
      </c>
      <c r="Y26" s="311"/>
      <c r="Z26" s="311"/>
      <c r="AA26" s="311"/>
      <c r="AB26" s="311"/>
      <c r="AS26" s="311"/>
      <c r="AT26" s="311"/>
    </row>
    <row r="27" spans="2:46" ht="15" customHeight="1" x14ac:dyDescent="0.15">
      <c r="B27" s="435"/>
      <c r="C27" s="433"/>
      <c r="D27" s="299" t="s">
        <v>528</v>
      </c>
      <c r="E27" s="300">
        <v>0</v>
      </c>
      <c r="F27" s="301">
        <v>0</v>
      </c>
      <c r="G27" s="301">
        <v>2</v>
      </c>
      <c r="H27" s="301">
        <v>2</v>
      </c>
      <c r="I27" s="301">
        <v>69</v>
      </c>
      <c r="J27" s="301">
        <v>23</v>
      </c>
      <c r="K27" s="301">
        <v>9</v>
      </c>
      <c r="L27" s="301">
        <v>0.04</v>
      </c>
      <c r="M27" s="301">
        <v>1.92</v>
      </c>
      <c r="N27" s="301">
        <v>1.96</v>
      </c>
      <c r="O27" s="301"/>
      <c r="P27" s="301" t="s">
        <v>520</v>
      </c>
      <c r="Q27" s="301">
        <v>2.8</v>
      </c>
      <c r="R27" s="301">
        <v>16.7</v>
      </c>
      <c r="S27" s="302">
        <v>87</v>
      </c>
      <c r="Y27" s="311"/>
      <c r="Z27" s="311"/>
      <c r="AA27" s="311"/>
      <c r="AB27" s="311"/>
      <c r="AS27" s="311"/>
      <c r="AT27" s="311"/>
    </row>
    <row r="28" spans="2:46" ht="15" customHeight="1" x14ac:dyDescent="0.15">
      <c r="B28" s="435"/>
      <c r="C28" s="433"/>
      <c r="D28" s="299" t="s">
        <v>529</v>
      </c>
      <c r="E28" s="300">
        <v>1</v>
      </c>
      <c r="F28" s="301">
        <v>0</v>
      </c>
      <c r="G28" s="301">
        <v>2</v>
      </c>
      <c r="H28" s="301">
        <v>2</v>
      </c>
      <c r="I28" s="301">
        <v>69</v>
      </c>
      <c r="J28" s="301">
        <v>18</v>
      </c>
      <c r="K28" s="301">
        <v>10</v>
      </c>
      <c r="L28" s="301">
        <v>7.0000000000000007E-2</v>
      </c>
      <c r="M28" s="301">
        <v>1.94</v>
      </c>
      <c r="N28" s="301">
        <v>2.0099999999999998</v>
      </c>
      <c r="O28" s="301"/>
      <c r="P28" s="301" t="s">
        <v>520</v>
      </c>
      <c r="Q28" s="301">
        <v>4.4000000000000004</v>
      </c>
      <c r="R28" s="301">
        <v>16.899999999999999</v>
      </c>
      <c r="S28" s="302">
        <v>85</v>
      </c>
    </row>
    <row r="29" spans="2:46" ht="15" customHeight="1" x14ac:dyDescent="0.15">
      <c r="B29" s="435"/>
      <c r="C29" s="433"/>
      <c r="D29" s="299" t="s">
        <v>530</v>
      </c>
      <c r="E29" s="300">
        <v>1</v>
      </c>
      <c r="F29" s="301">
        <v>0</v>
      </c>
      <c r="G29" s="301">
        <v>4</v>
      </c>
      <c r="H29" s="301">
        <v>4</v>
      </c>
      <c r="I29" s="301">
        <v>60</v>
      </c>
      <c r="J29" s="301">
        <v>25</v>
      </c>
      <c r="K29" s="301">
        <v>15</v>
      </c>
      <c r="L29" s="301">
        <v>0.08</v>
      </c>
      <c r="M29" s="301">
        <v>1.93</v>
      </c>
      <c r="N29" s="301">
        <v>2.0099999999999998</v>
      </c>
      <c r="O29" s="301"/>
      <c r="P29" s="301" t="s">
        <v>520</v>
      </c>
      <c r="Q29" s="301">
        <v>3.6</v>
      </c>
      <c r="R29" s="301">
        <v>16.600000000000001</v>
      </c>
      <c r="S29" s="302">
        <v>87</v>
      </c>
      <c r="Y29" s="311"/>
    </row>
    <row r="30" spans="2:46" ht="15" customHeight="1" x14ac:dyDescent="0.15">
      <c r="B30" s="435"/>
      <c r="C30" s="434"/>
      <c r="D30" s="299" t="s">
        <v>531</v>
      </c>
      <c r="E30" s="300">
        <v>1</v>
      </c>
      <c r="F30" s="301">
        <v>0</v>
      </c>
      <c r="G30" s="301">
        <v>5</v>
      </c>
      <c r="H30" s="301">
        <v>5</v>
      </c>
      <c r="I30" s="301">
        <v>60</v>
      </c>
      <c r="J30" s="301">
        <v>28</v>
      </c>
      <c r="K30" s="301">
        <v>10</v>
      </c>
      <c r="L30" s="301">
        <v>0.11</v>
      </c>
      <c r="M30" s="301">
        <v>1.94</v>
      </c>
      <c r="N30" s="301">
        <v>2.0499999999999998</v>
      </c>
      <c r="O30" s="301"/>
      <c r="P30" s="301" t="s">
        <v>517</v>
      </c>
      <c r="Q30" s="301">
        <v>3.7</v>
      </c>
      <c r="R30" s="301">
        <v>16.2</v>
      </c>
      <c r="S30" s="302">
        <v>84</v>
      </c>
      <c r="Y30" s="311"/>
    </row>
    <row r="31" spans="2:46" ht="15" customHeight="1" x14ac:dyDescent="0.15">
      <c r="B31" s="435"/>
      <c r="C31" s="432">
        <v>42497</v>
      </c>
      <c r="D31" s="299" t="s">
        <v>494</v>
      </c>
      <c r="E31" s="300">
        <v>1</v>
      </c>
      <c r="F31" s="301">
        <v>0</v>
      </c>
      <c r="G31" s="301">
        <v>5</v>
      </c>
      <c r="H31" s="301">
        <v>5</v>
      </c>
      <c r="I31" s="301">
        <v>65</v>
      </c>
      <c r="J31" s="301">
        <v>20</v>
      </c>
      <c r="K31" s="301">
        <v>12</v>
      </c>
      <c r="L31" s="301">
        <v>0.09</v>
      </c>
      <c r="M31" s="301">
        <v>1.93</v>
      </c>
      <c r="N31" s="301">
        <v>2.02</v>
      </c>
      <c r="O31" s="301"/>
      <c r="P31" s="301" t="s">
        <v>520</v>
      </c>
      <c r="Q31" s="301">
        <v>2.9</v>
      </c>
      <c r="R31" s="301">
        <v>15.9</v>
      </c>
      <c r="S31" s="302">
        <v>80</v>
      </c>
      <c r="Y31" s="311"/>
    </row>
    <row r="32" spans="2:46" ht="15" customHeight="1" x14ac:dyDescent="0.15">
      <c r="B32" s="435"/>
      <c r="C32" s="433"/>
      <c r="D32" s="299" t="s">
        <v>497</v>
      </c>
      <c r="E32" s="300">
        <v>1</v>
      </c>
      <c r="F32" s="301">
        <v>0</v>
      </c>
      <c r="G32" s="301">
        <v>5</v>
      </c>
      <c r="H32" s="301">
        <v>5</v>
      </c>
      <c r="I32" s="301">
        <v>64</v>
      </c>
      <c r="J32" s="301">
        <v>19</v>
      </c>
      <c r="K32" s="301">
        <v>10</v>
      </c>
      <c r="L32" s="301">
        <v>0.09</v>
      </c>
      <c r="M32" s="301">
        <v>1.93</v>
      </c>
      <c r="N32" s="301">
        <v>2.02</v>
      </c>
      <c r="O32" s="301"/>
      <c r="P32" s="301" t="s">
        <v>517</v>
      </c>
      <c r="Q32" s="301">
        <v>2.2999999999999998</v>
      </c>
      <c r="R32" s="301">
        <v>15.2</v>
      </c>
      <c r="S32" s="302">
        <v>76</v>
      </c>
      <c r="Y32" s="311"/>
    </row>
    <row r="33" spans="2:25" ht="15" customHeight="1" x14ac:dyDescent="0.15">
      <c r="B33" s="435"/>
      <c r="C33" s="433"/>
      <c r="D33" s="299" t="s">
        <v>499</v>
      </c>
      <c r="E33" s="300">
        <v>1</v>
      </c>
      <c r="F33" s="301">
        <v>0</v>
      </c>
      <c r="G33" s="301">
        <v>5</v>
      </c>
      <c r="H33" s="301">
        <v>5</v>
      </c>
      <c r="I33" s="301">
        <v>61</v>
      </c>
      <c r="J33" s="301">
        <v>17</v>
      </c>
      <c r="K33" s="301">
        <v>7</v>
      </c>
      <c r="L33" s="301">
        <v>0.08</v>
      </c>
      <c r="M33" s="301">
        <v>1.92</v>
      </c>
      <c r="N33" s="301">
        <v>2</v>
      </c>
      <c r="O33" s="301"/>
      <c r="P33" s="301" t="s">
        <v>520</v>
      </c>
      <c r="Q33" s="301">
        <v>2.6</v>
      </c>
      <c r="R33" s="301">
        <v>15.4</v>
      </c>
      <c r="S33" s="302">
        <v>74</v>
      </c>
      <c r="Y33" s="311"/>
    </row>
    <row r="34" spans="2:25" ht="15" customHeight="1" x14ac:dyDescent="0.15">
      <c r="B34" s="435"/>
      <c r="C34" s="433"/>
      <c r="D34" s="299" t="s">
        <v>502</v>
      </c>
      <c r="E34" s="300">
        <v>1</v>
      </c>
      <c r="F34" s="301">
        <v>0</v>
      </c>
      <c r="G34" s="301">
        <v>4</v>
      </c>
      <c r="H34" s="301">
        <v>4</v>
      </c>
      <c r="I34" s="301">
        <v>62</v>
      </c>
      <c r="J34" s="301">
        <v>13</v>
      </c>
      <c r="K34" s="301">
        <v>1</v>
      </c>
      <c r="L34" s="301">
        <v>7.0000000000000007E-2</v>
      </c>
      <c r="M34" s="301">
        <v>1.94</v>
      </c>
      <c r="N34" s="301">
        <v>2.0099999999999998</v>
      </c>
      <c r="O34" s="301"/>
      <c r="P34" s="301" t="s">
        <v>517</v>
      </c>
      <c r="Q34" s="301">
        <v>1.8</v>
      </c>
      <c r="R34" s="301">
        <v>15.9</v>
      </c>
      <c r="S34" s="302">
        <v>75</v>
      </c>
      <c r="Y34" s="311"/>
    </row>
    <row r="35" spans="2:25" ht="15" customHeight="1" x14ac:dyDescent="0.15">
      <c r="B35" s="435"/>
      <c r="C35" s="433"/>
      <c r="D35" s="299" t="s">
        <v>505</v>
      </c>
      <c r="E35" s="300">
        <v>1</v>
      </c>
      <c r="F35" s="301">
        <v>0</v>
      </c>
      <c r="G35" s="301">
        <v>4</v>
      </c>
      <c r="H35" s="301">
        <v>4</v>
      </c>
      <c r="I35" s="301">
        <v>61</v>
      </c>
      <c r="J35" s="301">
        <v>12</v>
      </c>
      <c r="K35" s="301">
        <v>8</v>
      </c>
      <c r="L35" s="301">
        <v>7.0000000000000007E-2</v>
      </c>
      <c r="M35" s="301">
        <v>1.92</v>
      </c>
      <c r="N35" s="301">
        <v>1.99</v>
      </c>
      <c r="O35" s="301"/>
      <c r="P35" s="301" t="s">
        <v>520</v>
      </c>
      <c r="Q35" s="301">
        <v>1.9</v>
      </c>
      <c r="R35" s="301">
        <v>15.6</v>
      </c>
      <c r="S35" s="302">
        <v>78</v>
      </c>
      <c r="Y35" s="311"/>
    </row>
    <row r="36" spans="2:25" ht="15" customHeight="1" x14ac:dyDescent="0.15">
      <c r="B36" s="435"/>
      <c r="C36" s="433"/>
      <c r="D36" s="299" t="s">
        <v>507</v>
      </c>
      <c r="E36" s="300">
        <v>0</v>
      </c>
      <c r="F36" s="301">
        <v>0</v>
      </c>
      <c r="G36" s="301">
        <v>4</v>
      </c>
      <c r="H36" s="301">
        <v>4</v>
      </c>
      <c r="I36" s="301">
        <v>62</v>
      </c>
      <c r="J36" s="301">
        <v>19</v>
      </c>
      <c r="K36" s="301">
        <v>3</v>
      </c>
      <c r="L36" s="301">
        <v>7.0000000000000007E-2</v>
      </c>
      <c r="M36" s="301">
        <v>1.92</v>
      </c>
      <c r="N36" s="301">
        <v>1.99</v>
      </c>
      <c r="O36" s="301"/>
      <c r="P36" s="301" t="s">
        <v>520</v>
      </c>
      <c r="Q36" s="301">
        <v>3.1</v>
      </c>
      <c r="R36" s="301">
        <v>16.5</v>
      </c>
      <c r="S36" s="302">
        <v>76</v>
      </c>
      <c r="Y36" s="311"/>
    </row>
    <row r="37" spans="2:25" ht="15" customHeight="1" x14ac:dyDescent="0.15">
      <c r="B37" s="435"/>
      <c r="C37" s="433"/>
      <c r="D37" s="299" t="s">
        <v>510</v>
      </c>
      <c r="E37" s="300">
        <v>1</v>
      </c>
      <c r="F37" s="301">
        <v>0</v>
      </c>
      <c r="G37" s="301">
        <v>6</v>
      </c>
      <c r="H37" s="301">
        <v>6</v>
      </c>
      <c r="I37" s="301">
        <v>62</v>
      </c>
      <c r="J37" s="301">
        <v>19</v>
      </c>
      <c r="K37" s="301">
        <v>9</v>
      </c>
      <c r="L37" s="301">
        <v>0.06</v>
      </c>
      <c r="M37" s="301">
        <v>1.92</v>
      </c>
      <c r="N37" s="301">
        <v>1.98</v>
      </c>
      <c r="O37" s="301"/>
      <c r="P37" s="301" t="s">
        <v>520</v>
      </c>
      <c r="Q37" s="301">
        <v>3.5</v>
      </c>
      <c r="R37" s="301">
        <v>17.899999999999999</v>
      </c>
      <c r="S37" s="302">
        <v>71</v>
      </c>
      <c r="Y37" s="311"/>
    </row>
    <row r="38" spans="2:25" ht="15" customHeight="1" x14ac:dyDescent="0.15">
      <c r="B38" s="435"/>
      <c r="C38" s="433"/>
      <c r="D38" s="299" t="s">
        <v>512</v>
      </c>
      <c r="E38" s="300">
        <v>0</v>
      </c>
      <c r="F38" s="301">
        <v>0</v>
      </c>
      <c r="G38" s="301">
        <v>5</v>
      </c>
      <c r="H38" s="301">
        <v>5</v>
      </c>
      <c r="I38" s="301">
        <v>69</v>
      </c>
      <c r="J38" s="301">
        <v>14</v>
      </c>
      <c r="K38" s="301">
        <v>8</v>
      </c>
      <c r="L38" s="301">
        <v>0.06</v>
      </c>
      <c r="M38" s="301">
        <v>1.92</v>
      </c>
      <c r="N38" s="301">
        <v>1.98</v>
      </c>
      <c r="O38" s="301"/>
      <c r="P38" s="301" t="s">
        <v>517</v>
      </c>
      <c r="Q38" s="301">
        <v>5.0999999999999996</v>
      </c>
      <c r="R38" s="301">
        <v>19.2</v>
      </c>
      <c r="S38" s="302">
        <v>64</v>
      </c>
      <c r="Y38" s="311"/>
    </row>
    <row r="39" spans="2:25" ht="15" customHeight="1" x14ac:dyDescent="0.15">
      <c r="B39" s="435"/>
      <c r="C39" s="433"/>
      <c r="D39" s="299" t="s">
        <v>513</v>
      </c>
      <c r="E39" s="300">
        <v>1</v>
      </c>
      <c r="F39" s="301">
        <v>0</v>
      </c>
      <c r="G39" s="301">
        <v>5</v>
      </c>
      <c r="H39" s="301">
        <v>5</v>
      </c>
      <c r="I39" s="301">
        <v>72</v>
      </c>
      <c r="J39" s="301">
        <v>13</v>
      </c>
      <c r="K39" s="301">
        <v>7</v>
      </c>
      <c r="L39" s="301">
        <v>0.06</v>
      </c>
      <c r="M39" s="301">
        <v>1.92</v>
      </c>
      <c r="N39" s="301">
        <v>1.98</v>
      </c>
      <c r="O39" s="301"/>
      <c r="P39" s="301" t="s">
        <v>517</v>
      </c>
      <c r="Q39" s="301">
        <v>5.2</v>
      </c>
      <c r="R39" s="301">
        <v>20.5</v>
      </c>
      <c r="S39" s="302">
        <v>58</v>
      </c>
      <c r="Y39" s="311"/>
    </row>
    <row r="40" spans="2:25" ht="15" customHeight="1" thickBot="1" x14ac:dyDescent="0.2">
      <c r="B40" s="435"/>
      <c r="C40" s="433"/>
      <c r="D40" s="312" t="s">
        <v>514</v>
      </c>
      <c r="E40" s="313">
        <v>1</v>
      </c>
      <c r="F40" s="306">
        <v>0</v>
      </c>
      <c r="G40" s="306">
        <v>4</v>
      </c>
      <c r="H40" s="306">
        <v>4</v>
      </c>
      <c r="I40" s="306">
        <v>77</v>
      </c>
      <c r="J40" s="306">
        <v>18</v>
      </c>
      <c r="K40" s="306">
        <v>6</v>
      </c>
      <c r="L40" s="306">
        <v>0.05</v>
      </c>
      <c r="M40" s="306">
        <v>1.92</v>
      </c>
      <c r="N40" s="306">
        <v>1.97</v>
      </c>
      <c r="O40" s="306"/>
      <c r="P40" s="306" t="s">
        <v>517</v>
      </c>
      <c r="Q40" s="306">
        <v>4.3</v>
      </c>
      <c r="R40" s="306">
        <v>22.3</v>
      </c>
      <c r="S40" s="307">
        <v>54</v>
      </c>
      <c r="Y40" s="311"/>
    </row>
    <row r="41" spans="2:25" ht="15" customHeight="1" x14ac:dyDescent="0.15">
      <c r="B41" s="435"/>
      <c r="C41" s="433"/>
      <c r="D41" s="295" t="s">
        <v>516</v>
      </c>
      <c r="E41" s="296">
        <v>0</v>
      </c>
      <c r="F41" s="297">
        <v>1</v>
      </c>
      <c r="G41" s="297">
        <v>4</v>
      </c>
      <c r="H41" s="297">
        <v>5</v>
      </c>
      <c r="I41" s="297">
        <v>81</v>
      </c>
      <c r="J41" s="297">
        <v>24</v>
      </c>
      <c r="K41" s="297">
        <v>10</v>
      </c>
      <c r="L41" s="297">
        <v>7.0000000000000007E-2</v>
      </c>
      <c r="M41" s="297">
        <v>1.91</v>
      </c>
      <c r="N41" s="297">
        <v>1.98</v>
      </c>
      <c r="O41" s="297"/>
      <c r="P41" s="297" t="s">
        <v>517</v>
      </c>
      <c r="Q41" s="297">
        <v>4</v>
      </c>
      <c r="R41" s="297">
        <v>22.9</v>
      </c>
      <c r="S41" s="298">
        <v>51</v>
      </c>
      <c r="Y41" s="311"/>
    </row>
    <row r="42" spans="2:25" ht="15" customHeight="1" x14ac:dyDescent="0.15">
      <c r="B42" s="435"/>
      <c r="C42" s="433"/>
      <c r="D42" s="299" t="s">
        <v>518</v>
      </c>
      <c r="E42" s="300">
        <v>1</v>
      </c>
      <c r="F42" s="301">
        <v>0</v>
      </c>
      <c r="G42" s="301">
        <v>3</v>
      </c>
      <c r="H42" s="301">
        <v>3</v>
      </c>
      <c r="I42" s="301">
        <v>85</v>
      </c>
      <c r="J42" s="301">
        <v>21</v>
      </c>
      <c r="K42" s="301">
        <v>8</v>
      </c>
      <c r="L42" s="301">
        <v>0.08</v>
      </c>
      <c r="M42" s="301">
        <v>1.91</v>
      </c>
      <c r="N42" s="301">
        <v>1.99</v>
      </c>
      <c r="O42" s="301"/>
      <c r="P42" s="301" t="s">
        <v>517</v>
      </c>
      <c r="Q42" s="301">
        <v>4.5999999999999996</v>
      </c>
      <c r="R42" s="301">
        <v>24.3</v>
      </c>
      <c r="S42" s="302">
        <v>47</v>
      </c>
      <c r="Y42" s="311"/>
    </row>
    <row r="43" spans="2:25" ht="15" customHeight="1" x14ac:dyDescent="0.15">
      <c r="B43" s="435"/>
      <c r="C43" s="433"/>
      <c r="D43" s="299" t="s">
        <v>519</v>
      </c>
      <c r="E43" s="300">
        <v>1</v>
      </c>
      <c r="F43" s="301">
        <v>0</v>
      </c>
      <c r="G43" s="301">
        <v>4</v>
      </c>
      <c r="H43" s="301">
        <v>4</v>
      </c>
      <c r="I43" s="301">
        <v>90</v>
      </c>
      <c r="J43" s="301">
        <v>15</v>
      </c>
      <c r="K43" s="301">
        <v>2</v>
      </c>
      <c r="L43" s="301">
        <v>7.0000000000000007E-2</v>
      </c>
      <c r="M43" s="301">
        <v>1.91</v>
      </c>
      <c r="N43" s="301">
        <v>1.98</v>
      </c>
      <c r="O43" s="301"/>
      <c r="P43" s="301" t="s">
        <v>517</v>
      </c>
      <c r="Q43" s="301">
        <v>3.1</v>
      </c>
      <c r="R43" s="301">
        <v>25.3</v>
      </c>
      <c r="S43" s="302">
        <v>45</v>
      </c>
      <c r="Y43" s="311"/>
    </row>
    <row r="44" spans="2:25" ht="15" customHeight="1" x14ac:dyDescent="0.15">
      <c r="B44" s="435"/>
      <c r="C44" s="433"/>
      <c r="D44" s="299" t="s">
        <v>521</v>
      </c>
      <c r="E44" s="300">
        <v>1</v>
      </c>
      <c r="F44" s="301">
        <v>0</v>
      </c>
      <c r="G44" s="301">
        <v>5</v>
      </c>
      <c r="H44" s="301">
        <v>5</v>
      </c>
      <c r="I44" s="301">
        <v>94</v>
      </c>
      <c r="J44" s="301">
        <v>18</v>
      </c>
      <c r="K44" s="301">
        <v>10</v>
      </c>
      <c r="L44" s="301">
        <v>0.09</v>
      </c>
      <c r="M44" s="301">
        <v>1.93</v>
      </c>
      <c r="N44" s="301">
        <v>2.02</v>
      </c>
      <c r="O44" s="301"/>
      <c r="P44" s="301" t="s">
        <v>517</v>
      </c>
      <c r="Q44" s="301">
        <v>2.8</v>
      </c>
      <c r="R44" s="301">
        <v>25.9</v>
      </c>
      <c r="S44" s="302">
        <v>42</v>
      </c>
      <c r="Y44" s="311"/>
    </row>
    <row r="45" spans="2:25" ht="15" customHeight="1" x14ac:dyDescent="0.15">
      <c r="B45" s="435"/>
      <c r="C45" s="433"/>
      <c r="D45" s="299" t="s">
        <v>522</v>
      </c>
      <c r="E45" s="300">
        <v>1</v>
      </c>
      <c r="F45" s="301">
        <v>0</v>
      </c>
      <c r="G45" s="301">
        <v>5</v>
      </c>
      <c r="H45" s="301">
        <v>5</v>
      </c>
      <c r="I45" s="301">
        <v>96</v>
      </c>
      <c r="J45" s="301">
        <v>15</v>
      </c>
      <c r="K45" s="301">
        <v>9</v>
      </c>
      <c r="L45" s="301">
        <v>0.08</v>
      </c>
      <c r="M45" s="301">
        <v>1.94</v>
      </c>
      <c r="N45" s="301">
        <v>2.02</v>
      </c>
      <c r="O45" s="301"/>
      <c r="P45" s="301" t="s">
        <v>517</v>
      </c>
      <c r="Q45" s="301">
        <v>1.7</v>
      </c>
      <c r="R45" s="301">
        <v>26.5</v>
      </c>
      <c r="S45" s="302">
        <v>42</v>
      </c>
      <c r="Y45" s="311"/>
    </row>
    <row r="46" spans="2:25" ht="15" customHeight="1" x14ac:dyDescent="0.15">
      <c r="B46" s="435"/>
      <c r="C46" s="433"/>
      <c r="D46" s="299" t="s">
        <v>523</v>
      </c>
      <c r="E46" s="300">
        <v>1</v>
      </c>
      <c r="F46" s="301">
        <v>0</v>
      </c>
      <c r="G46" s="301">
        <v>5</v>
      </c>
      <c r="H46" s="301">
        <v>5</v>
      </c>
      <c r="I46" s="301">
        <v>99</v>
      </c>
      <c r="J46" s="301">
        <v>24</v>
      </c>
      <c r="K46" s="301">
        <v>8</v>
      </c>
      <c r="L46" s="301">
        <v>0.11</v>
      </c>
      <c r="M46" s="301">
        <v>1.93</v>
      </c>
      <c r="N46" s="301">
        <v>2.04</v>
      </c>
      <c r="O46" s="301"/>
      <c r="P46" s="301" t="s">
        <v>532</v>
      </c>
      <c r="Q46" s="301">
        <v>1.6</v>
      </c>
      <c r="R46" s="301">
        <v>25.3</v>
      </c>
      <c r="S46" s="302">
        <v>45</v>
      </c>
      <c r="Y46" s="311"/>
    </row>
    <row r="47" spans="2:25" ht="15" customHeight="1" x14ac:dyDescent="0.15">
      <c r="B47" s="435"/>
      <c r="C47" s="433"/>
      <c r="D47" s="299" t="s">
        <v>524</v>
      </c>
      <c r="E47" s="300">
        <v>1</v>
      </c>
      <c r="F47" s="301">
        <v>0</v>
      </c>
      <c r="G47" s="301">
        <v>5</v>
      </c>
      <c r="H47" s="301">
        <v>5</v>
      </c>
      <c r="I47" s="301">
        <v>96</v>
      </c>
      <c r="J47" s="301">
        <v>14</v>
      </c>
      <c r="K47" s="301">
        <v>15</v>
      </c>
      <c r="L47" s="301">
        <v>0.1</v>
      </c>
      <c r="M47" s="301">
        <v>1.93</v>
      </c>
      <c r="N47" s="301">
        <v>2.0299999999999998</v>
      </c>
      <c r="O47" s="301"/>
      <c r="P47" s="301" t="s">
        <v>495</v>
      </c>
      <c r="Q47" s="301">
        <v>2</v>
      </c>
      <c r="R47" s="301">
        <v>25.5</v>
      </c>
      <c r="S47" s="302">
        <v>48</v>
      </c>
      <c r="Y47" s="311"/>
    </row>
    <row r="48" spans="2:25" ht="15" customHeight="1" x14ac:dyDescent="0.15">
      <c r="B48" s="435"/>
      <c r="C48" s="433"/>
      <c r="D48" s="299" t="s">
        <v>525</v>
      </c>
      <c r="E48" s="300">
        <v>1</v>
      </c>
      <c r="F48" s="301">
        <v>0</v>
      </c>
      <c r="G48" s="301">
        <v>5</v>
      </c>
      <c r="H48" s="301">
        <v>5</v>
      </c>
      <c r="I48" s="301">
        <v>86</v>
      </c>
      <c r="J48" s="301">
        <v>14</v>
      </c>
      <c r="K48" s="301">
        <v>11</v>
      </c>
      <c r="L48" s="301">
        <v>0.1</v>
      </c>
      <c r="M48" s="301">
        <v>1.92</v>
      </c>
      <c r="N48" s="301">
        <v>2.02</v>
      </c>
      <c r="O48" s="301"/>
      <c r="P48" s="301" t="s">
        <v>508</v>
      </c>
      <c r="Q48" s="301">
        <v>1.4</v>
      </c>
      <c r="R48" s="301">
        <v>24.5</v>
      </c>
      <c r="S48" s="302">
        <v>50</v>
      </c>
      <c r="Y48" s="311"/>
    </row>
    <row r="49" spans="2:25" ht="15" customHeight="1" x14ac:dyDescent="0.15">
      <c r="B49" s="435"/>
      <c r="C49" s="433"/>
      <c r="D49" s="299" t="s">
        <v>526</v>
      </c>
      <c r="E49" s="300">
        <v>0</v>
      </c>
      <c r="F49" s="301">
        <v>0</v>
      </c>
      <c r="G49" s="301">
        <v>3</v>
      </c>
      <c r="H49" s="301">
        <v>3</v>
      </c>
      <c r="I49" s="301">
        <v>71</v>
      </c>
      <c r="J49" s="301">
        <v>28</v>
      </c>
      <c r="K49" s="301">
        <v>13</v>
      </c>
      <c r="L49" s="301">
        <v>0.08</v>
      </c>
      <c r="M49" s="301">
        <v>1.92</v>
      </c>
      <c r="N49" s="301">
        <v>2</v>
      </c>
      <c r="O49" s="301"/>
      <c r="P49" s="301" t="s">
        <v>508</v>
      </c>
      <c r="Q49" s="301">
        <v>6.3</v>
      </c>
      <c r="R49" s="301">
        <v>22.2</v>
      </c>
      <c r="S49" s="302">
        <v>44</v>
      </c>
      <c r="Y49" s="311"/>
    </row>
    <row r="50" spans="2:25" ht="15" customHeight="1" x14ac:dyDescent="0.15">
      <c r="B50" s="435"/>
      <c r="C50" s="433"/>
      <c r="D50" s="299" t="s">
        <v>527</v>
      </c>
      <c r="E50" s="300">
        <v>0</v>
      </c>
      <c r="F50" s="301">
        <v>0</v>
      </c>
      <c r="G50" s="301">
        <v>2</v>
      </c>
      <c r="H50" s="301">
        <v>2</v>
      </c>
      <c r="I50" s="301">
        <v>71</v>
      </c>
      <c r="J50" s="301">
        <v>19</v>
      </c>
      <c r="K50" s="301">
        <v>12</v>
      </c>
      <c r="L50" s="301">
        <v>0.05</v>
      </c>
      <c r="M50" s="301">
        <v>1.93</v>
      </c>
      <c r="N50" s="301">
        <v>1.98</v>
      </c>
      <c r="O50" s="301"/>
      <c r="P50" s="301" t="s">
        <v>508</v>
      </c>
      <c r="Q50" s="301">
        <v>3.7</v>
      </c>
      <c r="R50" s="301">
        <v>20.399999999999999</v>
      </c>
      <c r="S50" s="302">
        <v>42</v>
      </c>
      <c r="Y50" s="311"/>
    </row>
    <row r="51" spans="2:25" ht="15" customHeight="1" x14ac:dyDescent="0.15">
      <c r="B51" s="435"/>
      <c r="C51" s="433"/>
      <c r="D51" s="299" t="s">
        <v>528</v>
      </c>
      <c r="E51" s="300">
        <v>0</v>
      </c>
      <c r="F51" s="301">
        <v>0</v>
      </c>
      <c r="G51" s="301">
        <v>2</v>
      </c>
      <c r="H51" s="301">
        <v>2</v>
      </c>
      <c r="I51" s="301">
        <v>71</v>
      </c>
      <c r="J51" s="301">
        <v>25</v>
      </c>
      <c r="K51" s="301">
        <v>17</v>
      </c>
      <c r="L51" s="301">
        <v>0.06</v>
      </c>
      <c r="M51" s="301">
        <v>1.93</v>
      </c>
      <c r="N51" s="301">
        <v>1.99</v>
      </c>
      <c r="O51" s="301"/>
      <c r="P51" s="301" t="s">
        <v>508</v>
      </c>
      <c r="Q51" s="301">
        <v>4.0999999999999996</v>
      </c>
      <c r="R51" s="301">
        <v>19.8</v>
      </c>
      <c r="S51" s="302">
        <v>40</v>
      </c>
      <c r="Y51" s="311"/>
    </row>
    <row r="52" spans="2:25" ht="15" customHeight="1" x14ac:dyDescent="0.15">
      <c r="B52" s="435"/>
      <c r="C52" s="433"/>
      <c r="D52" s="299" t="s">
        <v>529</v>
      </c>
      <c r="E52" s="300">
        <v>0</v>
      </c>
      <c r="F52" s="301">
        <v>0</v>
      </c>
      <c r="G52" s="301">
        <v>2</v>
      </c>
      <c r="H52" s="301">
        <v>2</v>
      </c>
      <c r="I52" s="301">
        <v>69</v>
      </c>
      <c r="J52" s="301">
        <v>31</v>
      </c>
      <c r="K52" s="301">
        <v>20</v>
      </c>
      <c r="L52" s="301">
        <v>0.05</v>
      </c>
      <c r="M52" s="301">
        <v>1.93</v>
      </c>
      <c r="N52" s="301">
        <v>1.98</v>
      </c>
      <c r="O52" s="301"/>
      <c r="P52" s="301" t="s">
        <v>508</v>
      </c>
      <c r="Q52" s="301">
        <v>2.9</v>
      </c>
      <c r="R52" s="301">
        <v>18.7</v>
      </c>
      <c r="S52" s="302">
        <v>52</v>
      </c>
      <c r="Y52" s="311"/>
    </row>
    <row r="53" spans="2:25" ht="15" customHeight="1" x14ac:dyDescent="0.15">
      <c r="B53" s="435"/>
      <c r="C53" s="433"/>
      <c r="D53" s="299" t="s">
        <v>530</v>
      </c>
      <c r="E53" s="300">
        <v>0</v>
      </c>
      <c r="F53" s="301">
        <v>0</v>
      </c>
      <c r="G53" s="301">
        <v>2</v>
      </c>
      <c r="H53" s="301">
        <v>2</v>
      </c>
      <c r="I53" s="301">
        <v>68</v>
      </c>
      <c r="J53" s="301">
        <v>45</v>
      </c>
      <c r="K53" s="301">
        <v>25</v>
      </c>
      <c r="L53" s="301">
        <v>0.06</v>
      </c>
      <c r="M53" s="301">
        <v>1.93</v>
      </c>
      <c r="N53" s="301">
        <v>1.99</v>
      </c>
      <c r="O53" s="301"/>
      <c r="P53" s="301" t="s">
        <v>508</v>
      </c>
      <c r="Q53" s="301">
        <v>2</v>
      </c>
      <c r="R53" s="301">
        <v>17</v>
      </c>
      <c r="S53" s="302">
        <v>34</v>
      </c>
      <c r="Y53" s="311"/>
    </row>
    <row r="54" spans="2:25" ht="15" customHeight="1" x14ac:dyDescent="0.15">
      <c r="B54" s="435"/>
      <c r="C54" s="434"/>
      <c r="D54" s="299" t="s">
        <v>531</v>
      </c>
      <c r="E54" s="300">
        <v>0</v>
      </c>
      <c r="F54" s="301">
        <v>0</v>
      </c>
      <c r="G54" s="301">
        <v>2</v>
      </c>
      <c r="H54" s="301">
        <v>2</v>
      </c>
      <c r="I54" s="301">
        <v>65</v>
      </c>
      <c r="J54" s="301">
        <v>47</v>
      </c>
      <c r="K54" s="301">
        <v>17</v>
      </c>
      <c r="L54" s="301">
        <v>0.06</v>
      </c>
      <c r="M54" s="301">
        <v>1.94</v>
      </c>
      <c r="N54" s="301">
        <v>2</v>
      </c>
      <c r="O54" s="301"/>
      <c r="P54" s="301" t="s">
        <v>508</v>
      </c>
      <c r="Q54" s="301">
        <v>1.4</v>
      </c>
      <c r="R54" s="301">
        <v>17.2</v>
      </c>
      <c r="S54" s="302">
        <v>32</v>
      </c>
      <c r="Y54" s="311"/>
    </row>
    <row r="55" spans="2:25" ht="15" customHeight="1" x14ac:dyDescent="0.15">
      <c r="B55" s="435"/>
      <c r="C55" s="432">
        <v>42498</v>
      </c>
      <c r="D55" s="299" t="s">
        <v>494</v>
      </c>
      <c r="E55" s="300">
        <v>0</v>
      </c>
      <c r="F55" s="301">
        <v>0</v>
      </c>
      <c r="G55" s="301">
        <v>4</v>
      </c>
      <c r="H55" s="301">
        <v>4</v>
      </c>
      <c r="I55" s="301">
        <v>61</v>
      </c>
      <c r="J55" s="301">
        <v>40</v>
      </c>
      <c r="K55" s="301">
        <v>19</v>
      </c>
      <c r="L55" s="301">
        <v>0.06</v>
      </c>
      <c r="M55" s="301">
        <v>1.96</v>
      </c>
      <c r="N55" s="301">
        <v>2.02</v>
      </c>
      <c r="O55" s="301"/>
      <c r="P55" s="301" t="s">
        <v>508</v>
      </c>
      <c r="Q55" s="301">
        <v>0.9</v>
      </c>
      <c r="R55" s="301">
        <v>16.2</v>
      </c>
      <c r="S55" s="302">
        <v>32</v>
      </c>
      <c r="Y55" s="311"/>
    </row>
    <row r="56" spans="2:25" ht="15" customHeight="1" x14ac:dyDescent="0.15">
      <c r="B56" s="435"/>
      <c r="C56" s="433"/>
      <c r="D56" s="299" t="s">
        <v>497</v>
      </c>
      <c r="E56" s="300">
        <v>0</v>
      </c>
      <c r="F56" s="301">
        <v>0</v>
      </c>
      <c r="G56" s="301">
        <v>2</v>
      </c>
      <c r="H56" s="301">
        <v>2</v>
      </c>
      <c r="I56" s="301">
        <v>60</v>
      </c>
      <c r="J56" s="301">
        <v>49</v>
      </c>
      <c r="K56" s="301">
        <v>21</v>
      </c>
      <c r="L56" s="301">
        <v>7.0000000000000007E-2</v>
      </c>
      <c r="M56" s="301">
        <v>1.94</v>
      </c>
      <c r="N56" s="301">
        <v>2.0099999999999998</v>
      </c>
      <c r="O56" s="301"/>
      <c r="P56" s="301" t="s">
        <v>532</v>
      </c>
      <c r="Q56" s="301">
        <v>0.9</v>
      </c>
      <c r="R56" s="301">
        <v>15.2</v>
      </c>
      <c r="S56" s="302">
        <v>35</v>
      </c>
      <c r="Y56" s="311"/>
    </row>
    <row r="57" spans="2:25" ht="15" customHeight="1" x14ac:dyDescent="0.15">
      <c r="B57" s="435"/>
      <c r="C57" s="433"/>
      <c r="D57" s="299" t="s">
        <v>499</v>
      </c>
      <c r="E57" s="300">
        <v>0</v>
      </c>
      <c r="F57" s="301">
        <v>0</v>
      </c>
      <c r="G57" s="301">
        <v>2</v>
      </c>
      <c r="H57" s="301">
        <v>2</v>
      </c>
      <c r="I57" s="301">
        <v>59</v>
      </c>
      <c r="J57" s="301">
        <v>48</v>
      </c>
      <c r="K57" s="301">
        <v>19</v>
      </c>
      <c r="L57" s="301">
        <v>0.06</v>
      </c>
      <c r="M57" s="301">
        <v>1.94</v>
      </c>
      <c r="N57" s="301">
        <v>2</v>
      </c>
      <c r="O57" s="301"/>
      <c r="P57" s="301" t="s">
        <v>517</v>
      </c>
      <c r="Q57" s="301">
        <v>0.9</v>
      </c>
      <c r="R57" s="301">
        <v>12.7</v>
      </c>
      <c r="S57" s="302">
        <v>45</v>
      </c>
      <c r="Y57" s="311"/>
    </row>
    <row r="58" spans="2:25" ht="15" customHeight="1" x14ac:dyDescent="0.15">
      <c r="B58" s="435"/>
      <c r="C58" s="433"/>
      <c r="D58" s="299" t="s">
        <v>502</v>
      </c>
      <c r="E58" s="300">
        <v>0</v>
      </c>
      <c r="F58" s="301">
        <v>0</v>
      </c>
      <c r="G58" s="301">
        <v>3</v>
      </c>
      <c r="H58" s="301">
        <v>3</v>
      </c>
      <c r="I58" s="301">
        <v>52</v>
      </c>
      <c r="J58" s="301">
        <v>56</v>
      </c>
      <c r="K58" s="301">
        <v>21</v>
      </c>
      <c r="L58" s="301">
        <v>0.1</v>
      </c>
      <c r="M58" s="301">
        <v>1.94</v>
      </c>
      <c r="N58" s="301">
        <v>2.04</v>
      </c>
      <c r="O58" s="301"/>
      <c r="P58" s="301" t="s">
        <v>517</v>
      </c>
      <c r="Q58" s="301">
        <v>0.3</v>
      </c>
      <c r="R58" s="301">
        <v>11.4</v>
      </c>
      <c r="S58" s="302">
        <v>49</v>
      </c>
      <c r="Y58" s="311"/>
    </row>
    <row r="59" spans="2:25" ht="15" customHeight="1" x14ac:dyDescent="0.15">
      <c r="B59" s="435"/>
      <c r="C59" s="433"/>
      <c r="D59" s="299" t="s">
        <v>505</v>
      </c>
      <c r="E59" s="300">
        <v>0</v>
      </c>
      <c r="F59" s="301">
        <v>0</v>
      </c>
      <c r="G59" s="301">
        <v>3</v>
      </c>
      <c r="H59" s="301">
        <v>3</v>
      </c>
      <c r="I59" s="301">
        <v>49</v>
      </c>
      <c r="J59" s="301">
        <v>52</v>
      </c>
      <c r="K59" s="301">
        <v>19</v>
      </c>
      <c r="L59" s="301">
        <v>0.09</v>
      </c>
      <c r="M59" s="301">
        <v>1.94</v>
      </c>
      <c r="N59" s="301">
        <v>2.0299999999999998</v>
      </c>
      <c r="O59" s="301"/>
      <c r="P59" s="301" t="s">
        <v>500</v>
      </c>
      <c r="Q59" s="301">
        <v>0.8</v>
      </c>
      <c r="R59" s="301">
        <v>10.3</v>
      </c>
      <c r="S59" s="302">
        <v>51</v>
      </c>
      <c r="Y59" s="311"/>
    </row>
    <row r="60" spans="2:25" ht="15" customHeight="1" x14ac:dyDescent="0.15">
      <c r="B60" s="435"/>
      <c r="C60" s="433"/>
      <c r="D60" s="299" t="s">
        <v>507</v>
      </c>
      <c r="E60" s="300">
        <v>0</v>
      </c>
      <c r="F60" s="301">
        <v>0</v>
      </c>
      <c r="G60" s="301">
        <v>5</v>
      </c>
      <c r="H60" s="301">
        <v>5</v>
      </c>
      <c r="I60" s="301">
        <v>42</v>
      </c>
      <c r="J60" s="301">
        <v>42</v>
      </c>
      <c r="K60" s="301">
        <v>23</v>
      </c>
      <c r="L60" s="301">
        <v>0.09</v>
      </c>
      <c r="M60" s="301">
        <v>1.96</v>
      </c>
      <c r="N60" s="301">
        <v>2.0499999999999998</v>
      </c>
      <c r="O60" s="301"/>
      <c r="P60" s="301" t="s">
        <v>533</v>
      </c>
      <c r="Q60" s="301">
        <v>0.8</v>
      </c>
      <c r="R60" s="301">
        <v>13.9</v>
      </c>
      <c r="S60" s="302">
        <v>51</v>
      </c>
      <c r="Y60" s="311"/>
    </row>
    <row r="61" spans="2:25" ht="15" customHeight="1" x14ac:dyDescent="0.15">
      <c r="B61" s="435"/>
      <c r="C61" s="433"/>
      <c r="D61" s="299" t="s">
        <v>510</v>
      </c>
      <c r="E61" s="300">
        <v>0</v>
      </c>
      <c r="F61" s="301">
        <v>0</v>
      </c>
      <c r="G61" s="301">
        <v>5</v>
      </c>
      <c r="H61" s="301">
        <v>5</v>
      </c>
      <c r="I61" s="301">
        <v>46</v>
      </c>
      <c r="J61" s="301">
        <v>49</v>
      </c>
      <c r="K61" s="301">
        <v>20</v>
      </c>
      <c r="L61" s="301">
        <v>0.1</v>
      </c>
      <c r="M61" s="301">
        <v>1.97</v>
      </c>
      <c r="N61" s="301">
        <v>2.0699999999999998</v>
      </c>
      <c r="O61" s="301"/>
      <c r="P61" s="301" t="s">
        <v>532</v>
      </c>
      <c r="Q61" s="301">
        <v>0.6</v>
      </c>
      <c r="R61" s="301">
        <v>18.3</v>
      </c>
      <c r="S61" s="302">
        <v>31</v>
      </c>
      <c r="Y61" s="311"/>
    </row>
    <row r="62" spans="2:25" ht="15" customHeight="1" x14ac:dyDescent="0.15">
      <c r="B62" s="435"/>
      <c r="C62" s="433"/>
      <c r="D62" s="299" t="s">
        <v>512</v>
      </c>
      <c r="E62" s="300">
        <v>0</v>
      </c>
      <c r="F62" s="301">
        <v>1</v>
      </c>
      <c r="G62" s="301">
        <v>4</v>
      </c>
      <c r="H62" s="301">
        <v>5</v>
      </c>
      <c r="I62" s="301">
        <v>56</v>
      </c>
      <c r="J62" s="301">
        <v>50</v>
      </c>
      <c r="K62" s="301">
        <v>22</v>
      </c>
      <c r="L62" s="301">
        <v>0.09</v>
      </c>
      <c r="M62" s="301">
        <v>1.96</v>
      </c>
      <c r="N62" s="301">
        <v>2.0499999999999998</v>
      </c>
      <c r="O62" s="301"/>
      <c r="P62" s="301" t="s">
        <v>495</v>
      </c>
      <c r="Q62" s="301">
        <v>4.2</v>
      </c>
      <c r="R62" s="301">
        <v>19.8</v>
      </c>
      <c r="S62" s="302">
        <v>29</v>
      </c>
      <c r="Y62" s="311"/>
    </row>
    <row r="63" spans="2:25" ht="15" customHeight="1" x14ac:dyDescent="0.15">
      <c r="B63" s="435"/>
      <c r="C63" s="433"/>
      <c r="D63" s="299" t="s">
        <v>513</v>
      </c>
      <c r="E63" s="300">
        <v>1</v>
      </c>
      <c r="F63" s="301">
        <v>0</v>
      </c>
      <c r="G63" s="301">
        <v>2</v>
      </c>
      <c r="H63" s="301">
        <v>2</v>
      </c>
      <c r="I63" s="301">
        <v>64</v>
      </c>
      <c r="J63" s="301">
        <v>40</v>
      </c>
      <c r="K63" s="301">
        <v>15</v>
      </c>
      <c r="L63" s="301">
        <v>0.05</v>
      </c>
      <c r="M63" s="301">
        <v>1.93</v>
      </c>
      <c r="N63" s="301">
        <v>1.98</v>
      </c>
      <c r="O63" s="301"/>
      <c r="P63" s="301" t="s">
        <v>520</v>
      </c>
      <c r="Q63" s="301">
        <v>1.3</v>
      </c>
      <c r="R63" s="301">
        <v>20.8</v>
      </c>
      <c r="S63" s="302">
        <v>30</v>
      </c>
      <c r="Y63" s="311"/>
    </row>
    <row r="64" spans="2:25" ht="15" customHeight="1" thickBot="1" x14ac:dyDescent="0.2">
      <c r="B64" s="435"/>
      <c r="C64" s="433"/>
      <c r="D64" s="312" t="s">
        <v>514</v>
      </c>
      <c r="E64" s="313">
        <v>0</v>
      </c>
      <c r="F64" s="306">
        <v>0</v>
      </c>
      <c r="G64" s="306">
        <v>2</v>
      </c>
      <c r="H64" s="306">
        <v>2</v>
      </c>
      <c r="I64" s="306">
        <v>68</v>
      </c>
      <c r="J64" s="306">
        <v>42</v>
      </c>
      <c r="K64" s="306">
        <v>18</v>
      </c>
      <c r="L64" s="306">
        <v>0.05</v>
      </c>
      <c r="M64" s="306">
        <v>1.93</v>
      </c>
      <c r="N64" s="306">
        <v>1.98</v>
      </c>
      <c r="O64" s="306"/>
      <c r="P64" s="306" t="s">
        <v>534</v>
      </c>
      <c r="Q64" s="306">
        <v>1.3</v>
      </c>
      <c r="R64" s="306">
        <v>21.5</v>
      </c>
      <c r="S64" s="307">
        <v>29</v>
      </c>
      <c r="Y64" s="311"/>
    </row>
    <row r="65" spans="2:25" ht="15" customHeight="1" x14ac:dyDescent="0.15">
      <c r="B65" s="435"/>
      <c r="C65" s="433"/>
      <c r="D65" s="295" t="s">
        <v>516</v>
      </c>
      <c r="E65" s="296">
        <v>0</v>
      </c>
      <c r="F65" s="297">
        <v>0</v>
      </c>
      <c r="G65" s="297">
        <v>2</v>
      </c>
      <c r="H65" s="297">
        <v>2</v>
      </c>
      <c r="I65" s="297">
        <v>71</v>
      </c>
      <c r="J65" s="297">
        <v>47</v>
      </c>
      <c r="K65" s="297">
        <v>20</v>
      </c>
      <c r="L65" s="297">
        <v>0.05</v>
      </c>
      <c r="M65" s="297">
        <v>1.93</v>
      </c>
      <c r="N65" s="297">
        <v>1.98</v>
      </c>
      <c r="O65" s="297"/>
      <c r="P65" s="297" t="s">
        <v>520</v>
      </c>
      <c r="Q65" s="297">
        <v>3.2</v>
      </c>
      <c r="R65" s="297">
        <v>22.4</v>
      </c>
      <c r="S65" s="298">
        <v>25</v>
      </c>
      <c r="Y65" s="311"/>
    </row>
    <row r="66" spans="2:25" ht="15" customHeight="1" x14ac:dyDescent="0.15">
      <c r="B66" s="435"/>
      <c r="C66" s="433"/>
      <c r="D66" s="299" t="s">
        <v>518</v>
      </c>
      <c r="E66" s="300">
        <v>0</v>
      </c>
      <c r="F66" s="301">
        <v>0</v>
      </c>
      <c r="G66" s="301">
        <v>1</v>
      </c>
      <c r="H66" s="301">
        <v>1</v>
      </c>
      <c r="I66" s="301">
        <v>72</v>
      </c>
      <c r="J66" s="301">
        <v>52</v>
      </c>
      <c r="K66" s="301">
        <v>16</v>
      </c>
      <c r="L66" s="301">
        <v>0.05</v>
      </c>
      <c r="M66" s="301">
        <v>1.94</v>
      </c>
      <c r="N66" s="301">
        <v>1.99</v>
      </c>
      <c r="O66" s="301"/>
      <c r="P66" s="301" t="s">
        <v>520</v>
      </c>
      <c r="Q66" s="301">
        <v>1.8</v>
      </c>
      <c r="R66" s="301">
        <v>23.7</v>
      </c>
      <c r="S66" s="302">
        <v>22</v>
      </c>
      <c r="Y66" s="311"/>
    </row>
    <row r="67" spans="2:25" ht="15" customHeight="1" x14ac:dyDescent="0.15">
      <c r="B67" s="435"/>
      <c r="C67" s="433"/>
      <c r="D67" s="299" t="s">
        <v>519</v>
      </c>
      <c r="E67" s="300">
        <v>0</v>
      </c>
      <c r="F67" s="301">
        <v>0</v>
      </c>
      <c r="G67" s="301">
        <v>1</v>
      </c>
      <c r="H67" s="301">
        <v>1</v>
      </c>
      <c r="I67" s="301">
        <v>72</v>
      </c>
      <c r="J67" s="301">
        <v>46</v>
      </c>
      <c r="K67" s="301">
        <v>18</v>
      </c>
      <c r="L67" s="301">
        <v>0.05</v>
      </c>
      <c r="M67" s="301">
        <v>1.93</v>
      </c>
      <c r="N67" s="301">
        <v>1.98</v>
      </c>
      <c r="O67" s="301"/>
      <c r="P67" s="301" t="s">
        <v>517</v>
      </c>
      <c r="Q67" s="301">
        <v>2.2000000000000002</v>
      </c>
      <c r="R67" s="301">
        <v>23.7</v>
      </c>
      <c r="S67" s="302">
        <v>19</v>
      </c>
      <c r="Y67" s="311"/>
    </row>
    <row r="68" spans="2:25" ht="15" customHeight="1" x14ac:dyDescent="0.15">
      <c r="B68" s="435"/>
      <c r="C68" s="433"/>
      <c r="D68" s="299" t="s">
        <v>521</v>
      </c>
      <c r="E68" s="300">
        <v>0</v>
      </c>
      <c r="F68" s="301">
        <v>0</v>
      </c>
      <c r="G68" s="301">
        <v>1</v>
      </c>
      <c r="H68" s="301">
        <v>1</v>
      </c>
      <c r="I68" s="301">
        <v>72</v>
      </c>
      <c r="J68" s="301">
        <v>39</v>
      </c>
      <c r="K68" s="301">
        <v>24</v>
      </c>
      <c r="L68" s="301">
        <v>0.05</v>
      </c>
      <c r="M68" s="301">
        <v>1.93</v>
      </c>
      <c r="N68" s="301">
        <v>1.98</v>
      </c>
      <c r="O68" s="301"/>
      <c r="P68" s="301" t="s">
        <v>535</v>
      </c>
      <c r="Q68" s="301">
        <v>2</v>
      </c>
      <c r="R68" s="301">
        <v>25</v>
      </c>
      <c r="S68" s="302">
        <v>20</v>
      </c>
      <c r="Y68" s="311"/>
    </row>
    <row r="69" spans="2:25" ht="15" customHeight="1" x14ac:dyDescent="0.15">
      <c r="B69" s="435"/>
      <c r="C69" s="433"/>
      <c r="D69" s="299" t="s">
        <v>522</v>
      </c>
      <c r="E69" s="300">
        <v>0</v>
      </c>
      <c r="F69" s="301">
        <v>0</v>
      </c>
      <c r="G69" s="301">
        <v>2</v>
      </c>
      <c r="H69" s="301">
        <v>2</v>
      </c>
      <c r="I69" s="301">
        <v>73</v>
      </c>
      <c r="J69" s="301">
        <v>32</v>
      </c>
      <c r="K69" s="301">
        <v>19</v>
      </c>
      <c r="L69" s="301">
        <v>0.06</v>
      </c>
      <c r="M69" s="301">
        <v>1.92</v>
      </c>
      <c r="N69" s="301">
        <v>1.98</v>
      </c>
      <c r="O69" s="301"/>
      <c r="P69" s="301" t="s">
        <v>536</v>
      </c>
      <c r="Q69" s="301">
        <v>1.4</v>
      </c>
      <c r="R69" s="301">
        <v>24.6</v>
      </c>
      <c r="S69" s="302">
        <v>19</v>
      </c>
      <c r="Y69" s="311"/>
    </row>
    <row r="70" spans="2:25" ht="15" customHeight="1" x14ac:dyDescent="0.15">
      <c r="B70" s="435"/>
      <c r="C70" s="433"/>
      <c r="D70" s="299" t="s">
        <v>523</v>
      </c>
      <c r="E70" s="300">
        <v>0</v>
      </c>
      <c r="F70" s="301">
        <v>0</v>
      </c>
      <c r="G70" s="301">
        <v>2</v>
      </c>
      <c r="H70" s="301">
        <v>2</v>
      </c>
      <c r="I70" s="301">
        <v>73</v>
      </c>
      <c r="J70" s="301">
        <v>40</v>
      </c>
      <c r="K70" s="301">
        <v>19</v>
      </c>
      <c r="L70" s="301">
        <v>0.05</v>
      </c>
      <c r="M70" s="301">
        <v>1.92</v>
      </c>
      <c r="N70" s="301">
        <v>1.97</v>
      </c>
      <c r="O70" s="301"/>
      <c r="P70" s="301" t="s">
        <v>537</v>
      </c>
      <c r="Q70" s="301">
        <v>1.6</v>
      </c>
      <c r="R70" s="301">
        <v>23.7</v>
      </c>
      <c r="S70" s="302">
        <v>19</v>
      </c>
      <c r="Y70" s="311"/>
    </row>
    <row r="71" spans="2:25" ht="15" customHeight="1" x14ac:dyDescent="0.15">
      <c r="B71" s="435"/>
      <c r="C71" s="433"/>
      <c r="D71" s="299" t="s">
        <v>524</v>
      </c>
      <c r="E71" s="300">
        <v>0</v>
      </c>
      <c r="F71" s="301">
        <v>0</v>
      </c>
      <c r="G71" s="301">
        <v>2</v>
      </c>
      <c r="H71" s="301">
        <v>2</v>
      </c>
      <c r="I71" s="301">
        <v>76</v>
      </c>
      <c r="J71" s="301">
        <v>30</v>
      </c>
      <c r="K71" s="301">
        <v>18</v>
      </c>
      <c r="L71" s="301">
        <v>0.06</v>
      </c>
      <c r="M71" s="301">
        <v>1.92</v>
      </c>
      <c r="N71" s="301">
        <v>1.98</v>
      </c>
      <c r="O71" s="301"/>
      <c r="P71" s="301" t="s">
        <v>532</v>
      </c>
      <c r="Q71" s="301">
        <v>1.4</v>
      </c>
      <c r="R71" s="301">
        <v>23.7</v>
      </c>
      <c r="S71" s="302">
        <v>22</v>
      </c>
      <c r="Y71" s="311"/>
    </row>
    <row r="72" spans="2:25" ht="15" customHeight="1" x14ac:dyDescent="0.15">
      <c r="B72" s="435"/>
      <c r="C72" s="433"/>
      <c r="D72" s="299" t="s">
        <v>525</v>
      </c>
      <c r="E72" s="300">
        <v>1</v>
      </c>
      <c r="F72" s="301">
        <v>0</v>
      </c>
      <c r="G72" s="301">
        <v>3</v>
      </c>
      <c r="H72" s="301">
        <v>3</v>
      </c>
      <c r="I72" s="301">
        <v>76</v>
      </c>
      <c r="J72" s="301">
        <v>38</v>
      </c>
      <c r="K72" s="301">
        <v>21</v>
      </c>
      <c r="L72" s="301">
        <v>0.06</v>
      </c>
      <c r="M72" s="301">
        <v>1.92</v>
      </c>
      <c r="N72" s="301">
        <v>1.98</v>
      </c>
      <c r="O72" s="301"/>
      <c r="P72" s="301" t="s">
        <v>520</v>
      </c>
      <c r="Q72" s="301">
        <v>4.5</v>
      </c>
      <c r="R72" s="301">
        <v>21.6</v>
      </c>
      <c r="S72" s="302">
        <v>25</v>
      </c>
      <c r="Y72" s="311"/>
    </row>
    <row r="73" spans="2:25" ht="15" customHeight="1" x14ac:dyDescent="0.15">
      <c r="B73" s="435"/>
      <c r="C73" s="433"/>
      <c r="D73" s="299" t="s">
        <v>526</v>
      </c>
      <c r="E73" s="300">
        <v>1</v>
      </c>
      <c r="F73" s="301">
        <v>0</v>
      </c>
      <c r="G73" s="301">
        <v>4</v>
      </c>
      <c r="H73" s="301">
        <v>4</v>
      </c>
      <c r="I73" s="301">
        <v>77</v>
      </c>
      <c r="J73" s="301">
        <v>51</v>
      </c>
      <c r="K73" s="301">
        <v>26</v>
      </c>
      <c r="L73" s="301">
        <v>0.05</v>
      </c>
      <c r="M73" s="301">
        <v>1.95</v>
      </c>
      <c r="N73" s="301">
        <v>2</v>
      </c>
      <c r="O73" s="301"/>
      <c r="P73" s="301" t="s">
        <v>520</v>
      </c>
      <c r="Q73" s="301">
        <v>3.5</v>
      </c>
      <c r="R73" s="301">
        <v>20.100000000000001</v>
      </c>
      <c r="S73" s="302">
        <v>47</v>
      </c>
      <c r="Y73" s="311"/>
    </row>
    <row r="74" spans="2:25" ht="15" customHeight="1" x14ac:dyDescent="0.15">
      <c r="B74" s="435"/>
      <c r="C74" s="433"/>
      <c r="D74" s="299" t="s">
        <v>527</v>
      </c>
      <c r="E74" s="300">
        <v>1</v>
      </c>
      <c r="F74" s="301">
        <v>0</v>
      </c>
      <c r="G74" s="301">
        <v>4</v>
      </c>
      <c r="H74" s="301">
        <v>4</v>
      </c>
      <c r="I74" s="301">
        <v>70</v>
      </c>
      <c r="J74" s="301">
        <v>52</v>
      </c>
      <c r="K74" s="301">
        <v>24</v>
      </c>
      <c r="L74" s="301">
        <v>7.0000000000000007E-2</v>
      </c>
      <c r="M74" s="301">
        <v>1.96</v>
      </c>
      <c r="N74" s="301">
        <v>2.0299999999999998</v>
      </c>
      <c r="O74" s="301"/>
      <c r="P74" s="301" t="s">
        <v>520</v>
      </c>
      <c r="Q74" s="301">
        <v>2.9</v>
      </c>
      <c r="R74" s="301">
        <v>19.399999999999999</v>
      </c>
      <c r="S74" s="302">
        <v>50</v>
      </c>
      <c r="Y74" s="311"/>
    </row>
    <row r="75" spans="2:25" ht="15" customHeight="1" x14ac:dyDescent="0.15">
      <c r="B75" s="435"/>
      <c r="C75" s="433"/>
      <c r="D75" s="299" t="s">
        <v>528</v>
      </c>
      <c r="E75" s="300">
        <v>2</v>
      </c>
      <c r="F75" s="301">
        <v>0</v>
      </c>
      <c r="G75" s="301">
        <v>6</v>
      </c>
      <c r="H75" s="301">
        <v>6</v>
      </c>
      <c r="I75" s="301">
        <v>65</v>
      </c>
      <c r="J75" s="301">
        <v>51</v>
      </c>
      <c r="K75" s="301">
        <v>21</v>
      </c>
      <c r="L75" s="301">
        <v>0.05</v>
      </c>
      <c r="M75" s="301">
        <v>1.94</v>
      </c>
      <c r="N75" s="301">
        <v>1.99</v>
      </c>
      <c r="O75" s="301"/>
      <c r="P75" s="301" t="s">
        <v>520</v>
      </c>
      <c r="Q75" s="301">
        <v>0.7</v>
      </c>
      <c r="R75" s="301">
        <v>18.2</v>
      </c>
      <c r="S75" s="302">
        <v>50</v>
      </c>
      <c r="Y75" s="311"/>
    </row>
    <row r="76" spans="2:25" ht="15" customHeight="1" x14ac:dyDescent="0.15">
      <c r="B76" s="435"/>
      <c r="C76" s="433"/>
      <c r="D76" s="299" t="s">
        <v>529</v>
      </c>
      <c r="E76" s="300">
        <v>2</v>
      </c>
      <c r="F76" s="301">
        <v>0</v>
      </c>
      <c r="G76" s="301">
        <v>5</v>
      </c>
      <c r="H76" s="301">
        <v>5</v>
      </c>
      <c r="I76" s="301">
        <v>64</v>
      </c>
      <c r="J76" s="301">
        <v>58</v>
      </c>
      <c r="K76" s="301">
        <v>18</v>
      </c>
      <c r="L76" s="301">
        <v>0.08</v>
      </c>
      <c r="M76" s="301">
        <v>1.95</v>
      </c>
      <c r="N76" s="301">
        <v>2.0299999999999998</v>
      </c>
      <c r="O76" s="301"/>
      <c r="P76" s="301" t="s">
        <v>538</v>
      </c>
      <c r="Q76" s="301">
        <v>0.2</v>
      </c>
      <c r="R76" s="301">
        <v>16.899999999999999</v>
      </c>
      <c r="S76" s="302">
        <v>55</v>
      </c>
      <c r="Y76" s="311"/>
    </row>
    <row r="77" spans="2:25" ht="15" customHeight="1" x14ac:dyDescent="0.15">
      <c r="B77" s="435"/>
      <c r="C77" s="433"/>
      <c r="D77" s="299" t="s">
        <v>530</v>
      </c>
      <c r="E77" s="300">
        <v>1</v>
      </c>
      <c r="F77" s="301">
        <v>0</v>
      </c>
      <c r="G77" s="301">
        <v>6</v>
      </c>
      <c r="H77" s="301">
        <v>6</v>
      </c>
      <c r="I77" s="301">
        <v>57</v>
      </c>
      <c r="J77" s="301">
        <v>53</v>
      </c>
      <c r="K77" s="301">
        <v>25</v>
      </c>
      <c r="L77" s="301">
        <v>0.1</v>
      </c>
      <c r="M77" s="301">
        <v>1.95</v>
      </c>
      <c r="N77" s="301">
        <v>2.0499999999999998</v>
      </c>
      <c r="O77" s="301"/>
      <c r="P77" s="301" t="s">
        <v>508</v>
      </c>
      <c r="Q77" s="301">
        <v>1.6</v>
      </c>
      <c r="R77" s="301">
        <v>15.8</v>
      </c>
      <c r="S77" s="302">
        <v>55</v>
      </c>
      <c r="Y77" s="311"/>
    </row>
    <row r="78" spans="2:25" ht="15" customHeight="1" x14ac:dyDescent="0.15">
      <c r="B78" s="435"/>
      <c r="C78" s="434"/>
      <c r="D78" s="299" t="s">
        <v>531</v>
      </c>
      <c r="E78" s="300">
        <v>1</v>
      </c>
      <c r="F78" s="301">
        <v>0</v>
      </c>
      <c r="G78" s="301">
        <v>4</v>
      </c>
      <c r="H78" s="301">
        <v>4</v>
      </c>
      <c r="I78" s="301">
        <v>54</v>
      </c>
      <c r="J78" s="301">
        <v>51</v>
      </c>
      <c r="K78" s="301">
        <v>25</v>
      </c>
      <c r="L78" s="301">
        <v>0.1</v>
      </c>
      <c r="M78" s="301">
        <v>1.96</v>
      </c>
      <c r="N78" s="301">
        <v>2.06</v>
      </c>
      <c r="O78" s="301"/>
      <c r="P78" s="301" t="s">
        <v>508</v>
      </c>
      <c r="Q78" s="301">
        <v>1.2</v>
      </c>
      <c r="R78" s="301">
        <v>15.2</v>
      </c>
      <c r="S78" s="302">
        <v>58</v>
      </c>
      <c r="Y78" s="311"/>
    </row>
    <row r="79" spans="2:25" ht="15" customHeight="1" x14ac:dyDescent="0.15">
      <c r="B79" s="435"/>
      <c r="C79" s="432">
        <v>42499</v>
      </c>
      <c r="D79" s="299" t="s">
        <v>494</v>
      </c>
      <c r="E79" s="300">
        <v>1</v>
      </c>
      <c r="F79" s="301">
        <v>0</v>
      </c>
      <c r="G79" s="301">
        <v>4</v>
      </c>
      <c r="H79" s="301">
        <v>4</v>
      </c>
      <c r="I79" s="301">
        <v>49</v>
      </c>
      <c r="J79" s="301">
        <v>59</v>
      </c>
      <c r="K79" s="301">
        <v>19</v>
      </c>
      <c r="L79" s="301">
        <v>0.1</v>
      </c>
      <c r="M79" s="301">
        <v>1.96</v>
      </c>
      <c r="N79" s="301">
        <v>2.06</v>
      </c>
      <c r="O79" s="301"/>
      <c r="P79" s="301" t="s">
        <v>495</v>
      </c>
      <c r="Q79" s="301">
        <v>1.2</v>
      </c>
      <c r="R79" s="301">
        <v>14.3</v>
      </c>
      <c r="S79" s="302">
        <v>53</v>
      </c>
      <c r="Y79" s="311"/>
    </row>
    <row r="80" spans="2:25" ht="15" customHeight="1" x14ac:dyDescent="0.15">
      <c r="B80" s="435"/>
      <c r="C80" s="433"/>
      <c r="D80" s="299" t="s">
        <v>497</v>
      </c>
      <c r="E80" s="300">
        <v>1</v>
      </c>
      <c r="F80" s="301">
        <v>0</v>
      </c>
      <c r="G80" s="301">
        <v>4</v>
      </c>
      <c r="H80" s="301">
        <v>4</v>
      </c>
      <c r="I80" s="301">
        <v>46</v>
      </c>
      <c r="J80" s="301">
        <v>49</v>
      </c>
      <c r="K80" s="301">
        <v>15</v>
      </c>
      <c r="L80" s="301">
        <v>0.1</v>
      </c>
      <c r="M80" s="301">
        <v>1.98</v>
      </c>
      <c r="N80" s="301">
        <v>2.08</v>
      </c>
      <c r="O80" s="301"/>
      <c r="P80" s="301" t="s">
        <v>500</v>
      </c>
      <c r="Q80" s="301">
        <v>1.7</v>
      </c>
      <c r="R80" s="301">
        <v>14.3</v>
      </c>
      <c r="S80" s="302">
        <v>48</v>
      </c>
      <c r="Y80" s="311"/>
    </row>
    <row r="81" spans="2:25" ht="15" customHeight="1" x14ac:dyDescent="0.15">
      <c r="B81" s="435"/>
      <c r="C81" s="433"/>
      <c r="D81" s="299" t="s">
        <v>499</v>
      </c>
      <c r="E81" s="300">
        <v>0</v>
      </c>
      <c r="F81" s="301">
        <v>0</v>
      </c>
      <c r="G81" s="301">
        <v>3</v>
      </c>
      <c r="H81" s="301">
        <v>3</v>
      </c>
      <c r="I81" s="301">
        <v>47</v>
      </c>
      <c r="J81" s="301">
        <v>51</v>
      </c>
      <c r="K81" s="301">
        <v>25</v>
      </c>
      <c r="L81" s="301">
        <v>0.08</v>
      </c>
      <c r="M81" s="301">
        <v>2.02</v>
      </c>
      <c r="N81" s="301">
        <v>2.1</v>
      </c>
      <c r="O81" s="301"/>
      <c r="P81" s="301" t="s">
        <v>500</v>
      </c>
      <c r="Q81" s="301">
        <v>2.7</v>
      </c>
      <c r="R81" s="301">
        <v>14</v>
      </c>
      <c r="S81" s="302">
        <v>55</v>
      </c>
      <c r="Y81" s="311"/>
    </row>
    <row r="82" spans="2:25" ht="15" customHeight="1" x14ac:dyDescent="0.15">
      <c r="B82" s="435"/>
      <c r="C82" s="433"/>
      <c r="D82" s="299" t="s">
        <v>502</v>
      </c>
      <c r="E82" s="300">
        <v>1</v>
      </c>
      <c r="F82" s="301">
        <v>0</v>
      </c>
      <c r="G82" s="301">
        <v>3</v>
      </c>
      <c r="H82" s="301">
        <v>3</v>
      </c>
      <c r="I82" s="301">
        <v>46</v>
      </c>
      <c r="J82" s="301">
        <v>55</v>
      </c>
      <c r="K82" s="301">
        <v>26</v>
      </c>
      <c r="L82" s="301">
        <v>0.1</v>
      </c>
      <c r="M82" s="301">
        <v>2.06</v>
      </c>
      <c r="N82" s="301">
        <v>2.16</v>
      </c>
      <c r="O82" s="301"/>
      <c r="P82" s="301" t="s">
        <v>500</v>
      </c>
      <c r="Q82" s="301">
        <v>2</v>
      </c>
      <c r="R82" s="301">
        <v>14.1</v>
      </c>
      <c r="S82" s="302">
        <v>57</v>
      </c>
      <c r="Y82" s="311"/>
    </row>
    <row r="83" spans="2:25" ht="15" customHeight="1" x14ac:dyDescent="0.15">
      <c r="B83" s="435"/>
      <c r="C83" s="433"/>
      <c r="D83" s="299" t="s">
        <v>505</v>
      </c>
      <c r="E83" s="300">
        <v>1</v>
      </c>
      <c r="F83" s="301">
        <v>0</v>
      </c>
      <c r="G83" s="301">
        <v>4</v>
      </c>
      <c r="H83" s="301">
        <v>4</v>
      </c>
      <c r="I83" s="301">
        <v>44</v>
      </c>
      <c r="J83" s="301">
        <v>51</v>
      </c>
      <c r="K83" s="301">
        <v>21</v>
      </c>
      <c r="L83" s="301">
        <v>0.08</v>
      </c>
      <c r="M83" s="301">
        <v>2.06</v>
      </c>
      <c r="N83" s="301">
        <v>2.14</v>
      </c>
      <c r="O83" s="301"/>
      <c r="P83" s="301" t="s">
        <v>500</v>
      </c>
      <c r="Q83" s="301">
        <v>1.6</v>
      </c>
      <c r="R83" s="301">
        <v>14.4</v>
      </c>
      <c r="S83" s="302">
        <v>57</v>
      </c>
      <c r="Y83" s="311"/>
    </row>
    <row r="84" spans="2:25" ht="15" customHeight="1" x14ac:dyDescent="0.15">
      <c r="B84" s="435"/>
      <c r="C84" s="433"/>
      <c r="D84" s="299" t="s">
        <v>507</v>
      </c>
      <c r="E84" s="300">
        <v>1</v>
      </c>
      <c r="F84" s="301">
        <v>0</v>
      </c>
      <c r="G84" s="301">
        <v>4</v>
      </c>
      <c r="H84" s="301">
        <v>4</v>
      </c>
      <c r="I84" s="301">
        <v>43</v>
      </c>
      <c r="J84" s="301">
        <v>45</v>
      </c>
      <c r="K84" s="301">
        <v>24</v>
      </c>
      <c r="L84" s="301">
        <v>7.0000000000000007E-2</v>
      </c>
      <c r="M84" s="301">
        <v>2.0699999999999998</v>
      </c>
      <c r="N84" s="301">
        <v>2.14</v>
      </c>
      <c r="O84" s="301"/>
      <c r="P84" s="301" t="s">
        <v>495</v>
      </c>
      <c r="Q84" s="301">
        <v>2.2000000000000002</v>
      </c>
      <c r="R84" s="301">
        <v>14.9</v>
      </c>
      <c r="S84" s="302">
        <v>60</v>
      </c>
      <c r="Y84" s="311"/>
    </row>
    <row r="85" spans="2:25" ht="15" customHeight="1" x14ac:dyDescent="0.15">
      <c r="B85" s="435"/>
      <c r="C85" s="433"/>
      <c r="D85" s="299" t="s">
        <v>510</v>
      </c>
      <c r="E85" s="300">
        <v>1</v>
      </c>
      <c r="F85" s="301">
        <v>1</v>
      </c>
      <c r="G85" s="301">
        <v>6</v>
      </c>
      <c r="H85" s="301">
        <v>7</v>
      </c>
      <c r="I85" s="301">
        <v>42</v>
      </c>
      <c r="J85" s="301">
        <v>40</v>
      </c>
      <c r="K85" s="301">
        <v>17</v>
      </c>
      <c r="L85" s="301">
        <v>0.1</v>
      </c>
      <c r="M85" s="301">
        <v>2.06</v>
      </c>
      <c r="N85" s="301">
        <v>2.16</v>
      </c>
      <c r="O85" s="301"/>
      <c r="P85" s="301" t="s">
        <v>500</v>
      </c>
      <c r="Q85" s="301">
        <v>1.9</v>
      </c>
      <c r="R85" s="301">
        <v>16.399999999999999</v>
      </c>
      <c r="S85" s="302">
        <v>59</v>
      </c>
      <c r="Y85" s="311"/>
    </row>
    <row r="86" spans="2:25" ht="15" customHeight="1" x14ac:dyDescent="0.15">
      <c r="B86" s="435"/>
      <c r="C86" s="433"/>
      <c r="D86" s="299" t="s">
        <v>512</v>
      </c>
      <c r="E86" s="300">
        <v>1</v>
      </c>
      <c r="F86" s="301">
        <v>1</v>
      </c>
      <c r="G86" s="301">
        <v>6</v>
      </c>
      <c r="H86" s="301">
        <v>7</v>
      </c>
      <c r="I86" s="301">
        <v>46</v>
      </c>
      <c r="J86" s="301">
        <v>47</v>
      </c>
      <c r="K86" s="301">
        <v>23</v>
      </c>
      <c r="L86" s="301">
        <v>0.11</v>
      </c>
      <c r="M86" s="301">
        <v>2.04</v>
      </c>
      <c r="N86" s="301">
        <v>2.15</v>
      </c>
      <c r="O86" s="301"/>
      <c r="P86" s="301" t="s">
        <v>517</v>
      </c>
      <c r="Q86" s="301">
        <v>0.7</v>
      </c>
      <c r="R86" s="301">
        <v>18.3</v>
      </c>
      <c r="S86" s="302">
        <v>66</v>
      </c>
      <c r="Y86" s="311"/>
    </row>
    <row r="87" spans="2:25" ht="15" customHeight="1" x14ac:dyDescent="0.15">
      <c r="B87" s="435"/>
      <c r="C87" s="433"/>
      <c r="D87" s="299" t="s">
        <v>513</v>
      </c>
      <c r="E87" s="300">
        <v>1</v>
      </c>
      <c r="F87" s="301">
        <v>1</v>
      </c>
      <c r="G87" s="301">
        <v>5</v>
      </c>
      <c r="H87" s="301">
        <v>6</v>
      </c>
      <c r="I87" s="301">
        <v>59</v>
      </c>
      <c r="J87" s="301">
        <v>45</v>
      </c>
      <c r="K87" s="301">
        <v>17</v>
      </c>
      <c r="L87" s="301">
        <v>0.06</v>
      </c>
      <c r="M87" s="301">
        <v>2</v>
      </c>
      <c r="N87" s="301">
        <v>2.06</v>
      </c>
      <c r="O87" s="301"/>
      <c r="P87" s="301" t="s">
        <v>520</v>
      </c>
      <c r="Q87" s="301">
        <v>3.6</v>
      </c>
      <c r="R87" s="301">
        <v>19.8</v>
      </c>
      <c r="S87" s="302">
        <v>63</v>
      </c>
      <c r="Y87" s="311"/>
    </row>
    <row r="88" spans="2:25" ht="15" customHeight="1" thickBot="1" x14ac:dyDescent="0.2">
      <c r="B88" s="435"/>
      <c r="C88" s="433"/>
      <c r="D88" s="312" t="s">
        <v>514</v>
      </c>
      <c r="E88" s="313">
        <v>1</v>
      </c>
      <c r="F88" s="306">
        <v>0</v>
      </c>
      <c r="G88" s="306">
        <v>4</v>
      </c>
      <c r="H88" s="306">
        <v>4</v>
      </c>
      <c r="I88" s="306">
        <v>66</v>
      </c>
      <c r="J88" s="306">
        <v>49</v>
      </c>
      <c r="K88" s="306">
        <v>16</v>
      </c>
      <c r="L88" s="306">
        <v>0.05</v>
      </c>
      <c r="M88" s="306">
        <v>1.94</v>
      </c>
      <c r="N88" s="306">
        <v>1.99</v>
      </c>
      <c r="O88" s="306"/>
      <c r="P88" s="306" t="s">
        <v>520</v>
      </c>
      <c r="Q88" s="306">
        <v>4.0999999999999996</v>
      </c>
      <c r="R88" s="306">
        <v>20.8</v>
      </c>
      <c r="S88" s="307">
        <v>63</v>
      </c>
      <c r="Y88" s="311"/>
    </row>
    <row r="89" spans="2:25" ht="15" customHeight="1" x14ac:dyDescent="0.15">
      <c r="B89" s="436" t="s">
        <v>539</v>
      </c>
      <c r="C89" s="433"/>
      <c r="D89" s="295" t="s">
        <v>516</v>
      </c>
      <c r="E89" s="296">
        <v>1</v>
      </c>
      <c r="F89" s="297">
        <v>0</v>
      </c>
      <c r="G89" s="297">
        <v>3</v>
      </c>
      <c r="H89" s="297">
        <v>3</v>
      </c>
      <c r="I89" s="297">
        <v>69</v>
      </c>
      <c r="J89" s="297">
        <v>37</v>
      </c>
      <c r="K89" s="297">
        <v>13</v>
      </c>
      <c r="L89" s="297">
        <v>0.05</v>
      </c>
      <c r="M89" s="297">
        <v>1.93</v>
      </c>
      <c r="N89" s="297">
        <v>1.98</v>
      </c>
      <c r="O89" s="297"/>
      <c r="P89" s="297" t="s">
        <v>520</v>
      </c>
      <c r="Q89" s="297">
        <v>4.5</v>
      </c>
      <c r="R89" s="297">
        <v>21.7</v>
      </c>
      <c r="S89" s="298">
        <v>64</v>
      </c>
      <c r="Y89" s="311"/>
    </row>
    <row r="90" spans="2:25" ht="15" customHeight="1" x14ac:dyDescent="0.15">
      <c r="B90" s="436"/>
      <c r="C90" s="433"/>
      <c r="D90" s="299" t="s">
        <v>518</v>
      </c>
      <c r="E90" s="300">
        <v>1</v>
      </c>
      <c r="F90" s="301">
        <v>0</v>
      </c>
      <c r="G90" s="301">
        <v>3</v>
      </c>
      <c r="H90" s="301">
        <v>3</v>
      </c>
      <c r="I90" s="301">
        <v>71</v>
      </c>
      <c r="J90" s="301">
        <v>20</v>
      </c>
      <c r="K90" s="301">
        <v>15</v>
      </c>
      <c r="L90" s="301">
        <v>0.03</v>
      </c>
      <c r="M90" s="301">
        <v>1.94</v>
      </c>
      <c r="N90" s="301">
        <v>1.97</v>
      </c>
      <c r="O90" s="301"/>
      <c r="P90" s="301" t="s">
        <v>520</v>
      </c>
      <c r="Q90" s="301">
        <v>4.5999999999999996</v>
      </c>
      <c r="R90" s="301">
        <v>21.8</v>
      </c>
      <c r="S90" s="302">
        <v>48</v>
      </c>
      <c r="Y90" s="311"/>
    </row>
    <row r="91" spans="2:25" ht="15" customHeight="1" x14ac:dyDescent="0.15">
      <c r="B91" s="436"/>
      <c r="C91" s="433"/>
      <c r="D91" s="299" t="s">
        <v>519</v>
      </c>
      <c r="E91" s="300">
        <v>1</v>
      </c>
      <c r="F91" s="301">
        <v>0</v>
      </c>
      <c r="G91" s="301">
        <v>3</v>
      </c>
      <c r="H91" s="301">
        <v>3</v>
      </c>
      <c r="I91" s="301">
        <v>72</v>
      </c>
      <c r="J91" s="301">
        <v>28</v>
      </c>
      <c r="K91" s="301">
        <v>12</v>
      </c>
      <c r="L91" s="301">
        <v>0.05</v>
      </c>
      <c r="M91" s="301">
        <v>1.97</v>
      </c>
      <c r="N91" s="301">
        <v>2.02</v>
      </c>
      <c r="O91" s="301"/>
      <c r="P91" s="301" t="s">
        <v>520</v>
      </c>
      <c r="Q91" s="301">
        <v>3.8</v>
      </c>
      <c r="R91" s="301">
        <v>21.7</v>
      </c>
      <c r="S91" s="302">
        <v>45</v>
      </c>
      <c r="Y91" s="311"/>
    </row>
    <row r="92" spans="2:25" ht="15" customHeight="1" x14ac:dyDescent="0.15">
      <c r="B92" s="436"/>
      <c r="C92" s="433"/>
      <c r="D92" s="299" t="s">
        <v>521</v>
      </c>
      <c r="E92" s="300">
        <v>0</v>
      </c>
      <c r="F92" s="301">
        <v>0</v>
      </c>
      <c r="G92" s="301">
        <v>3</v>
      </c>
      <c r="H92" s="301">
        <v>3</v>
      </c>
      <c r="I92" s="301">
        <v>73</v>
      </c>
      <c r="J92" s="301">
        <v>19</v>
      </c>
      <c r="K92" s="301">
        <v>9</v>
      </c>
      <c r="L92" s="301">
        <v>0.06</v>
      </c>
      <c r="M92" s="301">
        <v>1.96</v>
      </c>
      <c r="N92" s="301">
        <v>2.02</v>
      </c>
      <c r="O92" s="301"/>
      <c r="P92" s="301" t="s">
        <v>520</v>
      </c>
      <c r="Q92" s="301">
        <v>4.3</v>
      </c>
      <c r="R92" s="301">
        <v>21.1</v>
      </c>
      <c r="S92" s="302">
        <v>48</v>
      </c>
      <c r="Y92" s="311"/>
    </row>
    <row r="93" spans="2:25" ht="15" customHeight="1" x14ac:dyDescent="0.15">
      <c r="B93" s="436"/>
      <c r="C93" s="433"/>
      <c r="D93" s="299" t="s">
        <v>522</v>
      </c>
      <c r="E93" s="300">
        <v>0</v>
      </c>
      <c r="F93" s="301">
        <v>0</v>
      </c>
      <c r="G93" s="301">
        <v>3</v>
      </c>
      <c r="H93" s="301">
        <v>3</v>
      </c>
      <c r="I93" s="301">
        <v>71</v>
      </c>
      <c r="J93" s="301">
        <v>31</v>
      </c>
      <c r="K93" s="301">
        <v>11</v>
      </c>
      <c r="L93" s="301">
        <v>7.0000000000000007E-2</v>
      </c>
      <c r="M93" s="301">
        <v>1.94</v>
      </c>
      <c r="N93" s="301">
        <v>2.0099999999999998</v>
      </c>
      <c r="O93" s="301"/>
      <c r="P93" s="301" t="s">
        <v>520</v>
      </c>
      <c r="Q93" s="301">
        <v>4.4000000000000004</v>
      </c>
      <c r="R93" s="301">
        <v>20.3</v>
      </c>
      <c r="S93" s="302">
        <v>52</v>
      </c>
      <c r="Y93" s="311"/>
    </row>
    <row r="94" spans="2:25" ht="15" customHeight="1" x14ac:dyDescent="0.15">
      <c r="B94" s="436"/>
      <c r="C94" s="433"/>
      <c r="D94" s="299" t="s">
        <v>523</v>
      </c>
      <c r="E94" s="300">
        <v>0</v>
      </c>
      <c r="F94" s="301">
        <v>0</v>
      </c>
      <c r="G94" s="301">
        <v>3</v>
      </c>
      <c r="H94" s="301">
        <v>3</v>
      </c>
      <c r="I94" s="301">
        <v>69</v>
      </c>
      <c r="J94" s="301">
        <v>35</v>
      </c>
      <c r="K94" s="301">
        <v>15</v>
      </c>
      <c r="L94" s="301">
        <v>0.05</v>
      </c>
      <c r="M94" s="301">
        <v>1.94</v>
      </c>
      <c r="N94" s="301">
        <v>1.99</v>
      </c>
      <c r="O94" s="301"/>
      <c r="P94" s="301" t="s">
        <v>520</v>
      </c>
      <c r="Q94" s="301">
        <v>3.9</v>
      </c>
      <c r="R94" s="301">
        <v>20.3</v>
      </c>
      <c r="S94" s="302">
        <v>58</v>
      </c>
      <c r="Y94" s="311"/>
    </row>
    <row r="95" spans="2:25" ht="15" customHeight="1" x14ac:dyDescent="0.15">
      <c r="B95" s="436"/>
      <c r="C95" s="433"/>
      <c r="D95" s="299" t="s">
        <v>524</v>
      </c>
      <c r="E95" s="300">
        <v>0</v>
      </c>
      <c r="F95" s="301">
        <v>0</v>
      </c>
      <c r="G95" s="301">
        <v>3</v>
      </c>
      <c r="H95" s="301">
        <v>3</v>
      </c>
      <c r="I95" s="301">
        <v>68</v>
      </c>
      <c r="J95" s="301">
        <v>34</v>
      </c>
      <c r="K95" s="301">
        <v>13</v>
      </c>
      <c r="L95" s="301">
        <v>7.0000000000000007E-2</v>
      </c>
      <c r="M95" s="301">
        <v>1.94</v>
      </c>
      <c r="N95" s="301">
        <v>2.0099999999999998</v>
      </c>
      <c r="O95" s="301"/>
      <c r="P95" s="301" t="s">
        <v>520</v>
      </c>
      <c r="Q95" s="301">
        <v>3.9</v>
      </c>
      <c r="R95" s="301">
        <v>19.3</v>
      </c>
      <c r="S95" s="302">
        <v>61</v>
      </c>
      <c r="Y95" s="311"/>
    </row>
    <row r="96" spans="2:25" ht="15" customHeight="1" x14ac:dyDescent="0.15">
      <c r="B96" s="436"/>
      <c r="C96" s="433"/>
      <c r="D96" s="299" t="s">
        <v>525</v>
      </c>
      <c r="E96" s="300">
        <v>0</v>
      </c>
      <c r="F96" s="301">
        <v>0</v>
      </c>
      <c r="G96" s="301">
        <v>4</v>
      </c>
      <c r="H96" s="301">
        <v>4</v>
      </c>
      <c r="I96" s="301">
        <v>64</v>
      </c>
      <c r="J96" s="301">
        <v>40</v>
      </c>
      <c r="K96" s="301">
        <v>16</v>
      </c>
      <c r="L96" s="301">
        <v>0.06</v>
      </c>
      <c r="M96" s="301">
        <v>1.94</v>
      </c>
      <c r="N96" s="301">
        <v>2</v>
      </c>
      <c r="O96" s="301"/>
      <c r="P96" s="301" t="s">
        <v>520</v>
      </c>
      <c r="Q96" s="301">
        <v>2.7</v>
      </c>
      <c r="R96" s="301">
        <v>17.600000000000001</v>
      </c>
      <c r="S96" s="302">
        <v>80</v>
      </c>
      <c r="Y96" s="311"/>
    </row>
    <row r="97" spans="2:25" ht="15" customHeight="1" x14ac:dyDescent="0.15">
      <c r="B97" s="436"/>
      <c r="C97" s="433"/>
      <c r="D97" s="299" t="s">
        <v>526</v>
      </c>
      <c r="E97" s="300">
        <v>0</v>
      </c>
      <c r="F97" s="301">
        <v>0</v>
      </c>
      <c r="G97" s="301">
        <v>4</v>
      </c>
      <c r="H97" s="301">
        <v>4</v>
      </c>
      <c r="I97" s="301">
        <v>63</v>
      </c>
      <c r="J97" s="301">
        <v>38</v>
      </c>
      <c r="K97" s="301">
        <v>16</v>
      </c>
      <c r="L97" s="301">
        <v>7.0000000000000007E-2</v>
      </c>
      <c r="M97" s="301">
        <v>1.94</v>
      </c>
      <c r="N97" s="301">
        <v>2.0099999999999998</v>
      </c>
      <c r="O97" s="301"/>
      <c r="P97" s="301" t="s">
        <v>520</v>
      </c>
      <c r="Q97" s="301">
        <v>1.3</v>
      </c>
      <c r="R97" s="301">
        <v>16.600000000000001</v>
      </c>
      <c r="S97" s="302">
        <v>87</v>
      </c>
      <c r="Y97" s="311"/>
    </row>
    <row r="98" spans="2:25" ht="15" customHeight="1" x14ac:dyDescent="0.15">
      <c r="B98" s="436"/>
      <c r="C98" s="433"/>
      <c r="D98" s="299" t="s">
        <v>527</v>
      </c>
      <c r="E98" s="300">
        <v>0</v>
      </c>
      <c r="F98" s="301">
        <v>0</v>
      </c>
      <c r="G98" s="301">
        <v>3</v>
      </c>
      <c r="H98" s="301">
        <v>3</v>
      </c>
      <c r="I98" s="301">
        <v>60</v>
      </c>
      <c r="J98" s="301">
        <v>36</v>
      </c>
      <c r="K98" s="301">
        <v>14</v>
      </c>
      <c r="L98" s="301">
        <v>0.06</v>
      </c>
      <c r="M98" s="301">
        <v>1.94</v>
      </c>
      <c r="N98" s="301">
        <v>2</v>
      </c>
      <c r="O98" s="301"/>
      <c r="P98" s="301" t="s">
        <v>520</v>
      </c>
      <c r="Q98" s="301">
        <v>1.8</v>
      </c>
      <c r="R98" s="301">
        <v>16.399999999999999</v>
      </c>
      <c r="S98" s="302">
        <v>93</v>
      </c>
      <c r="Y98" s="311"/>
    </row>
    <row r="99" spans="2:25" ht="15" customHeight="1" x14ac:dyDescent="0.15">
      <c r="B99" s="436"/>
      <c r="C99" s="433"/>
      <c r="D99" s="299" t="s">
        <v>528</v>
      </c>
      <c r="E99" s="300">
        <v>0</v>
      </c>
      <c r="F99" s="301">
        <v>0</v>
      </c>
      <c r="G99" s="301">
        <v>2</v>
      </c>
      <c r="H99" s="301">
        <v>2</v>
      </c>
      <c r="I99" s="301">
        <v>58</v>
      </c>
      <c r="J99" s="301">
        <v>32</v>
      </c>
      <c r="K99" s="301">
        <v>12</v>
      </c>
      <c r="L99" s="301">
        <v>7.0000000000000007E-2</v>
      </c>
      <c r="M99" s="301">
        <v>1.94</v>
      </c>
      <c r="N99" s="301">
        <v>2.0099999999999998</v>
      </c>
      <c r="O99" s="301"/>
      <c r="P99" s="301" t="s">
        <v>520</v>
      </c>
      <c r="Q99" s="301">
        <v>1.1000000000000001</v>
      </c>
      <c r="R99" s="301">
        <v>16.399999999999999</v>
      </c>
      <c r="S99" s="302">
        <v>95</v>
      </c>
      <c r="Y99" s="311"/>
    </row>
    <row r="100" spans="2:25" ht="15" customHeight="1" x14ac:dyDescent="0.15">
      <c r="B100" s="436"/>
      <c r="C100" s="433"/>
      <c r="D100" s="299" t="s">
        <v>529</v>
      </c>
      <c r="E100" s="300">
        <v>0</v>
      </c>
      <c r="F100" s="301">
        <v>0</v>
      </c>
      <c r="G100" s="301">
        <v>2</v>
      </c>
      <c r="H100" s="301">
        <v>2</v>
      </c>
      <c r="I100" s="301">
        <v>54</v>
      </c>
      <c r="J100" s="301">
        <v>26</v>
      </c>
      <c r="K100" s="301">
        <v>8</v>
      </c>
      <c r="L100" s="301">
        <v>0.08</v>
      </c>
      <c r="M100" s="301">
        <v>1.91</v>
      </c>
      <c r="N100" s="301">
        <v>1.99</v>
      </c>
      <c r="O100" s="301"/>
      <c r="P100" s="301" t="s">
        <v>540</v>
      </c>
      <c r="Q100" s="301">
        <v>1.4</v>
      </c>
      <c r="R100" s="301">
        <v>16.100000000000001</v>
      </c>
      <c r="S100" s="302">
        <v>95</v>
      </c>
      <c r="Y100" s="311"/>
    </row>
    <row r="101" spans="2:25" ht="15" customHeight="1" x14ac:dyDescent="0.15">
      <c r="B101" s="436"/>
      <c r="C101" s="433"/>
      <c r="D101" s="299" t="s">
        <v>530</v>
      </c>
      <c r="E101" s="300">
        <v>0</v>
      </c>
      <c r="F101" s="301">
        <v>0</v>
      </c>
      <c r="G101" s="301">
        <v>2</v>
      </c>
      <c r="H101" s="301">
        <v>2</v>
      </c>
      <c r="I101" s="301">
        <v>59</v>
      </c>
      <c r="J101" s="301">
        <v>23</v>
      </c>
      <c r="K101" s="301">
        <v>7</v>
      </c>
      <c r="L101" s="301">
        <v>7.0000000000000007E-2</v>
      </c>
      <c r="M101" s="301">
        <v>1.93</v>
      </c>
      <c r="N101" s="301">
        <v>2</v>
      </c>
      <c r="O101" s="301"/>
      <c r="P101" s="301" t="s">
        <v>532</v>
      </c>
      <c r="Q101" s="301">
        <v>1.2</v>
      </c>
      <c r="R101" s="301">
        <v>15.5</v>
      </c>
      <c r="S101" s="302">
        <v>94</v>
      </c>
      <c r="Y101" s="311"/>
    </row>
    <row r="102" spans="2:25" ht="15" customHeight="1" x14ac:dyDescent="0.15">
      <c r="B102" s="436"/>
      <c r="C102" s="434"/>
      <c r="D102" s="299" t="s">
        <v>531</v>
      </c>
      <c r="E102" s="300">
        <v>0</v>
      </c>
      <c r="F102" s="301">
        <v>0</v>
      </c>
      <c r="G102" s="301">
        <v>1</v>
      </c>
      <c r="H102" s="301">
        <v>1</v>
      </c>
      <c r="I102" s="301">
        <v>61</v>
      </c>
      <c r="J102" s="301">
        <v>26</v>
      </c>
      <c r="K102" s="301">
        <v>11</v>
      </c>
      <c r="L102" s="301">
        <v>0.08</v>
      </c>
      <c r="M102" s="301">
        <v>1.91</v>
      </c>
      <c r="N102" s="301">
        <v>1.99</v>
      </c>
      <c r="O102" s="301"/>
      <c r="P102" s="301" t="s">
        <v>508</v>
      </c>
      <c r="Q102" s="301">
        <v>1.2</v>
      </c>
      <c r="R102" s="301">
        <v>15.2</v>
      </c>
      <c r="S102" s="302">
        <v>95</v>
      </c>
      <c r="Y102" s="311"/>
    </row>
    <row r="103" spans="2:25" ht="15" customHeight="1" x14ac:dyDescent="0.15">
      <c r="B103" s="436"/>
      <c r="C103" s="432">
        <v>42500</v>
      </c>
      <c r="D103" s="299" t="s">
        <v>494</v>
      </c>
      <c r="E103" s="300">
        <v>0</v>
      </c>
      <c r="F103" s="301">
        <v>0</v>
      </c>
      <c r="G103" s="301">
        <v>1</v>
      </c>
      <c r="H103" s="301">
        <v>1</v>
      </c>
      <c r="I103" s="301">
        <v>62</v>
      </c>
      <c r="J103" s="301">
        <v>11</v>
      </c>
      <c r="K103" s="301">
        <v>11</v>
      </c>
      <c r="L103" s="301">
        <v>0.08</v>
      </c>
      <c r="M103" s="301">
        <v>1.91</v>
      </c>
      <c r="N103" s="301">
        <v>1.99</v>
      </c>
      <c r="O103" s="301"/>
      <c r="P103" s="301" t="s">
        <v>500</v>
      </c>
      <c r="Q103" s="301">
        <v>2.6</v>
      </c>
      <c r="R103" s="301">
        <v>15.1</v>
      </c>
      <c r="S103" s="302">
        <v>95</v>
      </c>
      <c r="Y103" s="311"/>
    </row>
    <row r="104" spans="2:25" ht="15" customHeight="1" x14ac:dyDescent="0.15">
      <c r="B104" s="436"/>
      <c r="C104" s="433"/>
      <c r="D104" s="299" t="s">
        <v>497</v>
      </c>
      <c r="E104" s="300">
        <v>0</v>
      </c>
      <c r="F104" s="301">
        <v>0</v>
      </c>
      <c r="G104" s="301">
        <v>1</v>
      </c>
      <c r="H104" s="301">
        <v>1</v>
      </c>
      <c r="I104" s="301">
        <v>57</v>
      </c>
      <c r="J104" s="301">
        <v>12</v>
      </c>
      <c r="K104" s="301">
        <v>7</v>
      </c>
      <c r="L104" s="301">
        <v>0.06</v>
      </c>
      <c r="M104" s="301">
        <v>1.91</v>
      </c>
      <c r="N104" s="301">
        <v>1.97</v>
      </c>
      <c r="O104" s="301"/>
      <c r="P104" s="301" t="s">
        <v>500</v>
      </c>
      <c r="Q104" s="301">
        <v>2.5</v>
      </c>
      <c r="R104" s="301">
        <v>15.1</v>
      </c>
      <c r="S104" s="302">
        <v>95</v>
      </c>
      <c r="Y104" s="311"/>
    </row>
    <row r="105" spans="2:25" ht="15" customHeight="1" x14ac:dyDescent="0.15">
      <c r="B105" s="436"/>
      <c r="C105" s="433"/>
      <c r="D105" s="299" t="s">
        <v>499</v>
      </c>
      <c r="E105" s="300">
        <v>0</v>
      </c>
      <c r="F105" s="301">
        <v>0</v>
      </c>
      <c r="G105" s="301">
        <v>2</v>
      </c>
      <c r="H105" s="301">
        <v>2</v>
      </c>
      <c r="I105" s="301">
        <v>54</v>
      </c>
      <c r="J105" s="301">
        <v>12</v>
      </c>
      <c r="K105" s="301">
        <v>11</v>
      </c>
      <c r="L105" s="301" t="s">
        <v>503</v>
      </c>
      <c r="M105" s="301" t="s">
        <v>503</v>
      </c>
      <c r="N105" s="301" t="s">
        <v>503</v>
      </c>
      <c r="O105" s="301"/>
      <c r="P105" s="301" t="s">
        <v>495</v>
      </c>
      <c r="Q105" s="301">
        <v>3.5</v>
      </c>
      <c r="R105" s="301">
        <v>15.1</v>
      </c>
      <c r="S105" s="302">
        <v>95</v>
      </c>
      <c r="Y105" s="311"/>
    </row>
    <row r="106" spans="2:25" ht="15" customHeight="1" x14ac:dyDescent="0.15">
      <c r="B106" s="436"/>
      <c r="C106" s="433"/>
      <c r="D106" s="299" t="s">
        <v>502</v>
      </c>
      <c r="E106" s="300">
        <v>0</v>
      </c>
      <c r="F106" s="301">
        <v>0</v>
      </c>
      <c r="G106" s="301">
        <v>1</v>
      </c>
      <c r="H106" s="301">
        <v>1</v>
      </c>
      <c r="I106" s="301">
        <v>55</v>
      </c>
      <c r="J106" s="301">
        <v>13</v>
      </c>
      <c r="K106" s="301">
        <v>-2</v>
      </c>
      <c r="L106" s="301">
        <v>7.0000000000000007E-2</v>
      </c>
      <c r="M106" s="301">
        <v>1.94</v>
      </c>
      <c r="N106" s="301">
        <v>2.0099999999999998</v>
      </c>
      <c r="O106" s="301"/>
      <c r="P106" s="301" t="s">
        <v>500</v>
      </c>
      <c r="Q106" s="301">
        <v>2.5</v>
      </c>
      <c r="R106" s="301">
        <v>15.2</v>
      </c>
      <c r="S106" s="302">
        <v>95</v>
      </c>
      <c r="Y106" s="311"/>
    </row>
    <row r="107" spans="2:25" ht="15" customHeight="1" x14ac:dyDescent="0.15">
      <c r="B107" s="436"/>
      <c r="C107" s="433"/>
      <c r="D107" s="299" t="s">
        <v>505</v>
      </c>
      <c r="E107" s="300">
        <v>0</v>
      </c>
      <c r="F107" s="301">
        <v>0</v>
      </c>
      <c r="G107" s="301">
        <v>1</v>
      </c>
      <c r="H107" s="301">
        <v>1</v>
      </c>
      <c r="I107" s="301">
        <v>54</v>
      </c>
      <c r="J107" s="301">
        <v>9</v>
      </c>
      <c r="K107" s="301">
        <v>6</v>
      </c>
      <c r="L107" s="301">
        <v>0.06</v>
      </c>
      <c r="M107" s="301">
        <v>1.93</v>
      </c>
      <c r="N107" s="301">
        <v>1.99</v>
      </c>
      <c r="O107" s="301"/>
      <c r="P107" s="301" t="s">
        <v>500</v>
      </c>
      <c r="Q107" s="301">
        <v>3.2</v>
      </c>
      <c r="R107" s="301">
        <v>15.1</v>
      </c>
      <c r="S107" s="302">
        <v>95</v>
      </c>
      <c r="Y107" s="311"/>
    </row>
    <row r="108" spans="2:25" ht="15" customHeight="1" x14ac:dyDescent="0.15">
      <c r="B108" s="436"/>
      <c r="C108" s="433"/>
      <c r="D108" s="299" t="s">
        <v>507</v>
      </c>
      <c r="E108" s="300">
        <v>0</v>
      </c>
      <c r="F108" s="301">
        <v>0</v>
      </c>
      <c r="G108" s="301">
        <v>2</v>
      </c>
      <c r="H108" s="301">
        <v>2</v>
      </c>
      <c r="I108" s="301">
        <v>53</v>
      </c>
      <c r="J108" s="301">
        <v>6</v>
      </c>
      <c r="K108" s="301">
        <v>2</v>
      </c>
      <c r="L108" s="301">
        <v>0.05</v>
      </c>
      <c r="M108" s="301">
        <v>1.91</v>
      </c>
      <c r="N108" s="301">
        <v>1.96</v>
      </c>
      <c r="O108" s="301"/>
      <c r="P108" s="301" t="s">
        <v>495</v>
      </c>
      <c r="Q108" s="301">
        <v>3.7</v>
      </c>
      <c r="R108" s="301">
        <v>15.3</v>
      </c>
      <c r="S108" s="302">
        <v>94</v>
      </c>
      <c r="Y108" s="311"/>
    </row>
    <row r="109" spans="2:25" ht="15" customHeight="1" x14ac:dyDescent="0.15">
      <c r="B109" s="436"/>
      <c r="C109" s="433"/>
      <c r="D109" s="299" t="s">
        <v>510</v>
      </c>
      <c r="E109" s="300">
        <v>0</v>
      </c>
      <c r="F109" s="301">
        <v>1</v>
      </c>
      <c r="G109" s="301">
        <v>3</v>
      </c>
      <c r="H109" s="301">
        <v>4</v>
      </c>
      <c r="I109" s="301">
        <v>53</v>
      </c>
      <c r="J109" s="301">
        <v>7</v>
      </c>
      <c r="K109" s="301">
        <v>1</v>
      </c>
      <c r="L109" s="301">
        <v>0.06</v>
      </c>
      <c r="M109" s="301">
        <v>1.94</v>
      </c>
      <c r="N109" s="301">
        <v>2</v>
      </c>
      <c r="O109" s="301"/>
      <c r="P109" s="301" t="s">
        <v>495</v>
      </c>
      <c r="Q109" s="301">
        <v>3.9</v>
      </c>
      <c r="R109" s="301">
        <v>15.7</v>
      </c>
      <c r="S109" s="302">
        <v>94</v>
      </c>
      <c r="Y109" s="311"/>
    </row>
    <row r="110" spans="2:25" ht="15" customHeight="1" x14ac:dyDescent="0.15">
      <c r="B110" s="436"/>
      <c r="C110" s="433"/>
      <c r="D110" s="299" t="s">
        <v>512</v>
      </c>
      <c r="E110" s="300">
        <v>0</v>
      </c>
      <c r="F110" s="301">
        <v>0</v>
      </c>
      <c r="G110" s="301">
        <v>5</v>
      </c>
      <c r="H110" s="301">
        <v>5</v>
      </c>
      <c r="I110" s="301">
        <v>52</v>
      </c>
      <c r="J110" s="301">
        <v>9</v>
      </c>
      <c r="K110" s="301">
        <v>-5</v>
      </c>
      <c r="L110" s="301">
        <v>0.08</v>
      </c>
      <c r="M110" s="301">
        <v>1.94</v>
      </c>
      <c r="N110" s="301">
        <v>2.02</v>
      </c>
      <c r="O110" s="301"/>
      <c r="P110" s="301" t="s">
        <v>495</v>
      </c>
      <c r="Q110" s="301">
        <v>3.8</v>
      </c>
      <c r="R110" s="301">
        <v>16.600000000000001</v>
      </c>
      <c r="S110" s="302">
        <v>93</v>
      </c>
      <c r="Y110" s="311"/>
    </row>
    <row r="111" spans="2:25" ht="15" customHeight="1" x14ac:dyDescent="0.15">
      <c r="B111" s="436"/>
      <c r="C111" s="433"/>
      <c r="D111" s="299" t="s">
        <v>513</v>
      </c>
      <c r="E111" s="300">
        <v>0</v>
      </c>
      <c r="F111" s="301">
        <v>1</v>
      </c>
      <c r="G111" s="301">
        <v>4</v>
      </c>
      <c r="H111" s="301">
        <v>5</v>
      </c>
      <c r="I111" s="301">
        <v>53</v>
      </c>
      <c r="J111" s="301">
        <v>11</v>
      </c>
      <c r="K111" s="301">
        <v>6</v>
      </c>
      <c r="L111" s="301">
        <v>7.0000000000000007E-2</v>
      </c>
      <c r="M111" s="301">
        <v>1.94</v>
      </c>
      <c r="N111" s="301">
        <v>2.0099999999999998</v>
      </c>
      <c r="O111" s="301"/>
      <c r="P111" s="301" t="s">
        <v>500</v>
      </c>
      <c r="Q111" s="301">
        <v>5.4</v>
      </c>
      <c r="R111" s="301">
        <v>18.7</v>
      </c>
      <c r="S111" s="302">
        <v>81</v>
      </c>
      <c r="Y111" s="311"/>
    </row>
    <row r="112" spans="2:25" ht="15" customHeight="1" thickBot="1" x14ac:dyDescent="0.2">
      <c r="B112" s="436"/>
      <c r="C112" s="433"/>
      <c r="D112" s="312" t="s">
        <v>514</v>
      </c>
      <c r="E112" s="313">
        <v>0</v>
      </c>
      <c r="F112" s="306">
        <v>1</v>
      </c>
      <c r="G112" s="306">
        <v>3</v>
      </c>
      <c r="H112" s="306">
        <v>4</v>
      </c>
      <c r="I112" s="306">
        <v>56</v>
      </c>
      <c r="J112" s="306">
        <v>13</v>
      </c>
      <c r="K112" s="306">
        <v>-1</v>
      </c>
      <c r="L112" s="306">
        <v>7.0000000000000007E-2</v>
      </c>
      <c r="M112" s="306">
        <v>1.94</v>
      </c>
      <c r="N112" s="306">
        <v>2.0099999999999998</v>
      </c>
      <c r="O112" s="306"/>
      <c r="P112" s="306" t="s">
        <v>495</v>
      </c>
      <c r="Q112" s="306">
        <v>3.6</v>
      </c>
      <c r="R112" s="306">
        <v>19.3</v>
      </c>
      <c r="S112" s="307">
        <v>79</v>
      </c>
      <c r="Y112" s="311"/>
    </row>
    <row r="113" spans="2:25" ht="15" customHeight="1" x14ac:dyDescent="0.15">
      <c r="B113" s="436" t="s">
        <v>539</v>
      </c>
      <c r="C113" s="433"/>
      <c r="D113" s="295" t="s">
        <v>516</v>
      </c>
      <c r="E113" s="296">
        <v>0</v>
      </c>
      <c r="F113" s="297">
        <v>1</v>
      </c>
      <c r="G113" s="297">
        <v>4</v>
      </c>
      <c r="H113" s="297">
        <v>5</v>
      </c>
      <c r="I113" s="297">
        <v>55</v>
      </c>
      <c r="J113" s="297">
        <v>13</v>
      </c>
      <c r="K113" s="297">
        <v>1</v>
      </c>
      <c r="L113" s="297">
        <v>0.05</v>
      </c>
      <c r="M113" s="297">
        <v>1.91</v>
      </c>
      <c r="N113" s="297">
        <v>1.96</v>
      </c>
      <c r="O113" s="297"/>
      <c r="P113" s="297" t="s">
        <v>500</v>
      </c>
      <c r="Q113" s="297">
        <v>3.7</v>
      </c>
      <c r="R113" s="297">
        <v>20.6</v>
      </c>
      <c r="S113" s="298">
        <v>70</v>
      </c>
      <c r="Y113" s="311"/>
    </row>
    <row r="114" spans="2:25" ht="15" customHeight="1" x14ac:dyDescent="0.15">
      <c r="B114" s="436"/>
      <c r="C114" s="433"/>
      <c r="D114" s="299" t="s">
        <v>518</v>
      </c>
      <c r="E114" s="300">
        <v>0</v>
      </c>
      <c r="F114" s="301">
        <v>1</v>
      </c>
      <c r="G114" s="301">
        <v>4</v>
      </c>
      <c r="H114" s="301">
        <v>5</v>
      </c>
      <c r="I114" s="301">
        <v>55</v>
      </c>
      <c r="J114" s="301">
        <v>9</v>
      </c>
      <c r="K114" s="301">
        <v>0</v>
      </c>
      <c r="L114" s="301">
        <v>0.06</v>
      </c>
      <c r="M114" s="301">
        <v>1.9</v>
      </c>
      <c r="N114" s="301">
        <v>1.96</v>
      </c>
      <c r="O114" s="301"/>
      <c r="P114" s="301" t="s">
        <v>495</v>
      </c>
      <c r="Q114" s="301">
        <v>3.4</v>
      </c>
      <c r="R114" s="301">
        <v>20.9</v>
      </c>
      <c r="S114" s="302">
        <v>67</v>
      </c>
      <c r="Y114" s="311"/>
    </row>
    <row r="115" spans="2:25" ht="15" customHeight="1" x14ac:dyDescent="0.15">
      <c r="B115" s="436"/>
      <c r="C115" s="433"/>
      <c r="D115" s="299" t="s">
        <v>519</v>
      </c>
      <c r="E115" s="300">
        <v>0</v>
      </c>
      <c r="F115" s="301">
        <v>0</v>
      </c>
      <c r="G115" s="301">
        <v>3</v>
      </c>
      <c r="H115" s="301">
        <v>3</v>
      </c>
      <c r="I115" s="301">
        <v>57</v>
      </c>
      <c r="J115" s="301">
        <v>13</v>
      </c>
      <c r="K115" s="301">
        <v>10</v>
      </c>
      <c r="L115" s="301">
        <v>0.06</v>
      </c>
      <c r="M115" s="301">
        <v>1.9</v>
      </c>
      <c r="N115" s="301">
        <v>1.96</v>
      </c>
      <c r="O115" s="301"/>
      <c r="P115" s="301" t="s">
        <v>495</v>
      </c>
      <c r="Q115" s="301">
        <v>3.1</v>
      </c>
      <c r="R115" s="301">
        <v>21.5</v>
      </c>
      <c r="S115" s="302">
        <v>65</v>
      </c>
      <c r="Y115" s="311"/>
    </row>
    <row r="116" spans="2:25" ht="15" customHeight="1" x14ac:dyDescent="0.15">
      <c r="B116" s="436"/>
      <c r="C116" s="433"/>
      <c r="D116" s="299" t="s">
        <v>521</v>
      </c>
      <c r="E116" s="300">
        <v>0</v>
      </c>
      <c r="F116" s="301">
        <v>0</v>
      </c>
      <c r="G116" s="301">
        <v>3</v>
      </c>
      <c r="H116" s="301">
        <v>3</v>
      </c>
      <c r="I116" s="301">
        <v>57</v>
      </c>
      <c r="J116" s="301">
        <v>10</v>
      </c>
      <c r="K116" s="301">
        <v>11</v>
      </c>
      <c r="L116" s="301">
        <v>0.06</v>
      </c>
      <c r="M116" s="301">
        <v>1.9</v>
      </c>
      <c r="N116" s="301">
        <v>1.96</v>
      </c>
      <c r="O116" s="301"/>
      <c r="P116" s="301" t="s">
        <v>508</v>
      </c>
      <c r="Q116" s="301">
        <v>1.5</v>
      </c>
      <c r="R116" s="301">
        <v>21.6</v>
      </c>
      <c r="S116" s="302">
        <v>67</v>
      </c>
      <c r="Y116" s="311"/>
    </row>
    <row r="117" spans="2:25" ht="15" customHeight="1" x14ac:dyDescent="0.15">
      <c r="B117" s="436"/>
      <c r="C117" s="433"/>
      <c r="D117" s="299" t="s">
        <v>522</v>
      </c>
      <c r="E117" s="300">
        <v>0</v>
      </c>
      <c r="F117" s="301">
        <v>0</v>
      </c>
      <c r="G117" s="301">
        <v>4</v>
      </c>
      <c r="H117" s="301">
        <v>4</v>
      </c>
      <c r="I117" s="301">
        <v>55</v>
      </c>
      <c r="J117" s="301">
        <v>6</v>
      </c>
      <c r="K117" s="301">
        <v>7</v>
      </c>
      <c r="L117" s="301">
        <v>7.0000000000000007E-2</v>
      </c>
      <c r="M117" s="301">
        <v>1.91</v>
      </c>
      <c r="N117" s="301">
        <v>1.98</v>
      </c>
      <c r="O117" s="301"/>
      <c r="P117" s="301" t="s">
        <v>500</v>
      </c>
      <c r="Q117" s="301">
        <v>1.1000000000000001</v>
      </c>
      <c r="R117" s="301">
        <v>21.5</v>
      </c>
      <c r="S117" s="302">
        <v>68</v>
      </c>
      <c r="Y117" s="311"/>
    </row>
    <row r="118" spans="2:25" ht="15" customHeight="1" x14ac:dyDescent="0.15">
      <c r="B118" s="436"/>
      <c r="C118" s="433"/>
      <c r="D118" s="299" t="s">
        <v>523</v>
      </c>
      <c r="E118" s="300">
        <v>0</v>
      </c>
      <c r="F118" s="301">
        <v>0</v>
      </c>
      <c r="G118" s="301">
        <v>3</v>
      </c>
      <c r="H118" s="301">
        <v>3</v>
      </c>
      <c r="I118" s="301">
        <v>53</v>
      </c>
      <c r="J118" s="301">
        <v>9</v>
      </c>
      <c r="K118" s="301">
        <v>1</v>
      </c>
      <c r="L118" s="301">
        <v>0.08</v>
      </c>
      <c r="M118" s="301">
        <v>1.91</v>
      </c>
      <c r="N118" s="301">
        <v>1.99</v>
      </c>
      <c r="O118" s="301"/>
      <c r="P118" s="301" t="s">
        <v>520</v>
      </c>
      <c r="Q118" s="301">
        <v>1.2</v>
      </c>
      <c r="R118" s="301">
        <v>20.9</v>
      </c>
      <c r="S118" s="302">
        <v>71</v>
      </c>
      <c r="Y118" s="311"/>
    </row>
    <row r="119" spans="2:25" ht="15" customHeight="1" x14ac:dyDescent="0.15">
      <c r="B119" s="436"/>
      <c r="C119" s="433"/>
      <c r="D119" s="299" t="s">
        <v>524</v>
      </c>
      <c r="E119" s="300">
        <v>0</v>
      </c>
      <c r="F119" s="301">
        <v>0</v>
      </c>
      <c r="G119" s="301">
        <v>6</v>
      </c>
      <c r="H119" s="301">
        <v>6</v>
      </c>
      <c r="I119" s="301">
        <v>47</v>
      </c>
      <c r="J119" s="301">
        <v>14</v>
      </c>
      <c r="K119" s="301">
        <v>13</v>
      </c>
      <c r="L119" s="301">
        <v>0.08</v>
      </c>
      <c r="M119" s="301">
        <v>1.93</v>
      </c>
      <c r="N119" s="301">
        <v>2.0099999999999998</v>
      </c>
      <c r="O119" s="301"/>
      <c r="P119" s="301" t="s">
        <v>537</v>
      </c>
      <c r="Q119" s="301">
        <v>1.2</v>
      </c>
      <c r="R119" s="301">
        <v>19.899999999999999</v>
      </c>
      <c r="S119" s="302">
        <v>73</v>
      </c>
      <c r="Y119" s="311"/>
    </row>
    <row r="120" spans="2:25" ht="15" customHeight="1" x14ac:dyDescent="0.15">
      <c r="B120" s="436"/>
      <c r="C120" s="433"/>
      <c r="D120" s="299" t="s">
        <v>525</v>
      </c>
      <c r="E120" s="300">
        <v>0</v>
      </c>
      <c r="F120" s="301">
        <v>1</v>
      </c>
      <c r="G120" s="301">
        <v>8</v>
      </c>
      <c r="H120" s="301">
        <v>9</v>
      </c>
      <c r="I120" s="301">
        <v>43</v>
      </c>
      <c r="J120" s="301">
        <v>15</v>
      </c>
      <c r="K120" s="301">
        <v>-2</v>
      </c>
      <c r="L120" s="301">
        <v>0.08</v>
      </c>
      <c r="M120" s="301">
        <v>1.9</v>
      </c>
      <c r="N120" s="301">
        <v>1.98</v>
      </c>
      <c r="O120" s="301"/>
      <c r="P120" s="301" t="s">
        <v>537</v>
      </c>
      <c r="Q120" s="301">
        <v>1.3</v>
      </c>
      <c r="R120" s="301">
        <v>17.8</v>
      </c>
      <c r="S120" s="302">
        <v>89</v>
      </c>
      <c r="Y120" s="311"/>
    </row>
    <row r="121" spans="2:25" ht="15" customHeight="1" x14ac:dyDescent="0.15">
      <c r="B121" s="436"/>
      <c r="C121" s="433"/>
      <c r="D121" s="299" t="s">
        <v>526</v>
      </c>
      <c r="E121" s="300">
        <v>0</v>
      </c>
      <c r="F121" s="301">
        <v>1</v>
      </c>
      <c r="G121" s="301">
        <v>8</v>
      </c>
      <c r="H121" s="301">
        <v>9</v>
      </c>
      <c r="I121" s="301">
        <v>43</v>
      </c>
      <c r="J121" s="301">
        <v>9</v>
      </c>
      <c r="K121" s="301">
        <v>4</v>
      </c>
      <c r="L121" s="301">
        <v>0.09</v>
      </c>
      <c r="M121" s="301">
        <v>1.91</v>
      </c>
      <c r="N121" s="301">
        <v>2</v>
      </c>
      <c r="O121" s="301"/>
      <c r="P121" s="301" t="s">
        <v>536</v>
      </c>
      <c r="Q121" s="301">
        <v>1.7</v>
      </c>
      <c r="R121" s="301">
        <v>17.2</v>
      </c>
      <c r="S121" s="302">
        <v>93</v>
      </c>
      <c r="Y121" s="311"/>
    </row>
    <row r="122" spans="2:25" ht="15" customHeight="1" x14ac:dyDescent="0.15">
      <c r="B122" s="436"/>
      <c r="C122" s="433"/>
      <c r="D122" s="299" t="s">
        <v>527</v>
      </c>
      <c r="E122" s="300">
        <v>0</v>
      </c>
      <c r="F122" s="301">
        <v>0</v>
      </c>
      <c r="G122" s="301">
        <v>5</v>
      </c>
      <c r="H122" s="301">
        <v>5</v>
      </c>
      <c r="I122" s="301">
        <v>44</v>
      </c>
      <c r="J122" s="301">
        <v>10</v>
      </c>
      <c r="K122" s="301">
        <v>8</v>
      </c>
      <c r="L122" s="301">
        <v>0.08</v>
      </c>
      <c r="M122" s="301">
        <v>1.89</v>
      </c>
      <c r="N122" s="301">
        <v>1.97</v>
      </c>
      <c r="O122" s="301"/>
      <c r="P122" s="301" t="s">
        <v>508</v>
      </c>
      <c r="Q122" s="301">
        <v>1.6</v>
      </c>
      <c r="R122" s="301">
        <v>17</v>
      </c>
      <c r="S122" s="302">
        <v>93</v>
      </c>
      <c r="Y122" s="311"/>
    </row>
    <row r="123" spans="2:25" ht="15" customHeight="1" x14ac:dyDescent="0.15">
      <c r="B123" s="436"/>
      <c r="C123" s="433"/>
      <c r="D123" s="299" t="s">
        <v>528</v>
      </c>
      <c r="E123" s="300">
        <v>0</v>
      </c>
      <c r="F123" s="301">
        <v>0</v>
      </c>
      <c r="G123" s="301">
        <v>4</v>
      </c>
      <c r="H123" s="301">
        <v>4</v>
      </c>
      <c r="I123" s="301">
        <v>46</v>
      </c>
      <c r="J123" s="301">
        <v>12</v>
      </c>
      <c r="K123" s="301">
        <v>3</v>
      </c>
      <c r="L123" s="301">
        <v>7.0000000000000007E-2</v>
      </c>
      <c r="M123" s="301">
        <v>1.9</v>
      </c>
      <c r="N123" s="301">
        <v>1.97</v>
      </c>
      <c r="O123" s="301"/>
      <c r="P123" s="301" t="s">
        <v>508</v>
      </c>
      <c r="Q123" s="301">
        <v>0.9</v>
      </c>
      <c r="R123" s="301">
        <v>16.7</v>
      </c>
      <c r="S123" s="302">
        <v>94</v>
      </c>
      <c r="Y123" s="311"/>
    </row>
    <row r="124" spans="2:25" ht="15" customHeight="1" x14ac:dyDescent="0.15">
      <c r="B124" s="436"/>
      <c r="C124" s="433"/>
      <c r="D124" s="299" t="s">
        <v>529</v>
      </c>
      <c r="E124" s="300">
        <v>0</v>
      </c>
      <c r="F124" s="301">
        <v>1</v>
      </c>
      <c r="G124" s="301">
        <v>3</v>
      </c>
      <c r="H124" s="301">
        <v>4</v>
      </c>
      <c r="I124" s="301">
        <v>45</v>
      </c>
      <c r="J124" s="301">
        <v>8</v>
      </c>
      <c r="K124" s="301">
        <v>1</v>
      </c>
      <c r="L124" s="301">
        <v>0.08</v>
      </c>
      <c r="M124" s="301">
        <v>1.9</v>
      </c>
      <c r="N124" s="301">
        <v>1.98</v>
      </c>
      <c r="O124" s="301"/>
      <c r="P124" s="301" t="s">
        <v>508</v>
      </c>
      <c r="Q124" s="301">
        <v>2</v>
      </c>
      <c r="R124" s="301">
        <v>15.8</v>
      </c>
      <c r="S124" s="302">
        <v>93</v>
      </c>
      <c r="Y124" s="311"/>
    </row>
    <row r="125" spans="2:25" ht="15" customHeight="1" x14ac:dyDescent="0.15">
      <c r="B125" s="436"/>
      <c r="C125" s="433"/>
      <c r="D125" s="299" t="s">
        <v>530</v>
      </c>
      <c r="E125" s="300">
        <v>0</v>
      </c>
      <c r="F125" s="301">
        <v>0</v>
      </c>
      <c r="G125" s="301">
        <v>3</v>
      </c>
      <c r="H125" s="301">
        <v>3</v>
      </c>
      <c r="I125" s="301">
        <v>45</v>
      </c>
      <c r="J125" s="301">
        <v>4</v>
      </c>
      <c r="K125" s="301">
        <v>3</v>
      </c>
      <c r="L125" s="301">
        <v>7.0000000000000007E-2</v>
      </c>
      <c r="M125" s="301">
        <v>1.9</v>
      </c>
      <c r="N125" s="301">
        <v>1.97</v>
      </c>
      <c r="O125" s="301"/>
      <c r="P125" s="301" t="s">
        <v>495</v>
      </c>
      <c r="Q125" s="301">
        <v>2.2999999999999998</v>
      </c>
      <c r="R125" s="301">
        <v>15.3</v>
      </c>
      <c r="S125" s="302">
        <v>93</v>
      </c>
      <c r="Y125" s="311"/>
    </row>
    <row r="126" spans="2:25" ht="15" customHeight="1" x14ac:dyDescent="0.15">
      <c r="B126" s="436"/>
      <c r="C126" s="434"/>
      <c r="D126" s="299" t="s">
        <v>531</v>
      </c>
      <c r="E126" s="300">
        <v>0</v>
      </c>
      <c r="F126" s="301">
        <v>0</v>
      </c>
      <c r="G126" s="301">
        <v>3</v>
      </c>
      <c r="H126" s="301">
        <v>3</v>
      </c>
      <c r="I126" s="301">
        <v>46</v>
      </c>
      <c r="J126" s="301">
        <v>9</v>
      </c>
      <c r="K126" s="301">
        <v>8</v>
      </c>
      <c r="L126" s="301">
        <v>0.09</v>
      </c>
      <c r="M126" s="301">
        <v>1.93</v>
      </c>
      <c r="N126" s="301">
        <v>2.02</v>
      </c>
      <c r="O126" s="301"/>
      <c r="P126" s="301" t="s">
        <v>495</v>
      </c>
      <c r="Q126" s="301">
        <v>2.8</v>
      </c>
      <c r="R126" s="301">
        <v>14.8</v>
      </c>
      <c r="S126" s="302">
        <v>93</v>
      </c>
      <c r="Y126" s="311"/>
    </row>
    <row r="127" spans="2:25" ht="15" customHeight="1" x14ac:dyDescent="0.15">
      <c r="B127" s="436"/>
      <c r="C127" s="432">
        <v>42501</v>
      </c>
      <c r="D127" s="295" t="s">
        <v>494</v>
      </c>
      <c r="E127" s="296">
        <v>0</v>
      </c>
      <c r="F127" s="297">
        <v>0</v>
      </c>
      <c r="G127" s="297">
        <v>2</v>
      </c>
      <c r="H127" s="297">
        <v>2</v>
      </c>
      <c r="I127" s="297">
        <v>47</v>
      </c>
      <c r="J127" s="297">
        <v>11</v>
      </c>
      <c r="K127" s="297">
        <v>3</v>
      </c>
      <c r="L127" s="297">
        <v>7.0000000000000007E-2</v>
      </c>
      <c r="M127" s="297">
        <v>1.92</v>
      </c>
      <c r="N127" s="297">
        <v>1.99</v>
      </c>
      <c r="O127" s="297"/>
      <c r="P127" s="297" t="s">
        <v>500</v>
      </c>
      <c r="Q127" s="297">
        <v>2.1</v>
      </c>
      <c r="R127" s="297">
        <v>14.4</v>
      </c>
      <c r="S127" s="298">
        <v>94</v>
      </c>
      <c r="Y127" s="311"/>
    </row>
    <row r="128" spans="2:25" ht="15" customHeight="1" x14ac:dyDescent="0.15">
      <c r="B128" s="436"/>
      <c r="C128" s="433"/>
      <c r="D128" s="299" t="s">
        <v>497</v>
      </c>
      <c r="E128" s="300">
        <v>0</v>
      </c>
      <c r="F128" s="301">
        <v>0</v>
      </c>
      <c r="G128" s="301">
        <v>2</v>
      </c>
      <c r="H128" s="301">
        <v>2</v>
      </c>
      <c r="I128" s="301">
        <v>48</v>
      </c>
      <c r="J128" s="301">
        <v>8</v>
      </c>
      <c r="K128" s="301">
        <v>1</v>
      </c>
      <c r="L128" s="301">
        <v>0.08</v>
      </c>
      <c r="M128" s="301">
        <v>1.92</v>
      </c>
      <c r="N128" s="301">
        <v>2</v>
      </c>
      <c r="O128" s="301"/>
      <c r="P128" s="301" t="s">
        <v>500</v>
      </c>
      <c r="Q128" s="301">
        <v>2.2999999999999998</v>
      </c>
      <c r="R128" s="301">
        <v>14.6</v>
      </c>
      <c r="S128" s="302">
        <v>94</v>
      </c>
      <c r="Y128" s="311"/>
    </row>
    <row r="129" spans="2:25" ht="15" customHeight="1" x14ac:dyDescent="0.15">
      <c r="B129" s="436"/>
      <c r="C129" s="433"/>
      <c r="D129" s="299" t="s">
        <v>499</v>
      </c>
      <c r="E129" s="300">
        <v>0</v>
      </c>
      <c r="F129" s="301">
        <v>0</v>
      </c>
      <c r="G129" s="301">
        <v>2</v>
      </c>
      <c r="H129" s="301">
        <v>2</v>
      </c>
      <c r="I129" s="301">
        <v>47</v>
      </c>
      <c r="J129" s="301">
        <v>4</v>
      </c>
      <c r="K129" s="301">
        <v>3</v>
      </c>
      <c r="L129" s="301">
        <v>7.0000000000000007E-2</v>
      </c>
      <c r="M129" s="301">
        <v>1.92</v>
      </c>
      <c r="N129" s="301">
        <v>1.99</v>
      </c>
      <c r="O129" s="301"/>
      <c r="P129" s="301" t="s">
        <v>500</v>
      </c>
      <c r="Q129" s="301">
        <v>2.5</v>
      </c>
      <c r="R129" s="301">
        <v>14.3</v>
      </c>
      <c r="S129" s="302">
        <v>94</v>
      </c>
      <c r="Y129" s="311"/>
    </row>
    <row r="130" spans="2:25" ht="15" customHeight="1" x14ac:dyDescent="0.15">
      <c r="B130" s="436"/>
      <c r="C130" s="433"/>
      <c r="D130" s="299" t="s">
        <v>502</v>
      </c>
      <c r="E130" s="300" t="s">
        <v>503</v>
      </c>
      <c r="F130" s="301">
        <v>0</v>
      </c>
      <c r="G130" s="301">
        <v>2</v>
      </c>
      <c r="H130" s="301">
        <v>2</v>
      </c>
      <c r="I130" s="301">
        <v>44</v>
      </c>
      <c r="J130" s="301">
        <v>8</v>
      </c>
      <c r="K130" s="301">
        <v>-1</v>
      </c>
      <c r="L130" s="301">
        <v>0.05</v>
      </c>
      <c r="M130" s="301">
        <v>1.94</v>
      </c>
      <c r="N130" s="301">
        <v>1.99</v>
      </c>
      <c r="O130" s="301"/>
      <c r="P130" s="301" t="s">
        <v>508</v>
      </c>
      <c r="Q130" s="301">
        <v>1.5</v>
      </c>
      <c r="R130" s="301">
        <v>14.5</v>
      </c>
      <c r="S130" s="302">
        <v>95</v>
      </c>
      <c r="Y130" s="311"/>
    </row>
    <row r="131" spans="2:25" ht="15" customHeight="1" x14ac:dyDescent="0.15">
      <c r="B131" s="436"/>
      <c r="C131" s="433"/>
      <c r="D131" s="299" t="s">
        <v>505</v>
      </c>
      <c r="E131" s="300">
        <v>0</v>
      </c>
      <c r="F131" s="301">
        <v>0</v>
      </c>
      <c r="G131" s="301">
        <v>2</v>
      </c>
      <c r="H131" s="301">
        <v>2</v>
      </c>
      <c r="I131" s="301">
        <v>47</v>
      </c>
      <c r="J131" s="301">
        <v>9</v>
      </c>
      <c r="K131" s="301">
        <v>-2</v>
      </c>
      <c r="L131" s="301">
        <v>0.08</v>
      </c>
      <c r="M131" s="301">
        <v>1.92</v>
      </c>
      <c r="N131" s="301">
        <v>2</v>
      </c>
      <c r="O131" s="301"/>
      <c r="P131" s="301" t="s">
        <v>508</v>
      </c>
      <c r="Q131" s="301">
        <v>2.1</v>
      </c>
      <c r="R131" s="301">
        <v>14.6</v>
      </c>
      <c r="S131" s="302">
        <v>95</v>
      </c>
      <c r="Y131" s="311"/>
    </row>
    <row r="132" spans="2:25" ht="15" customHeight="1" x14ac:dyDescent="0.15">
      <c r="B132" s="436"/>
      <c r="C132" s="433"/>
      <c r="D132" s="299" t="s">
        <v>507</v>
      </c>
      <c r="E132" s="300">
        <v>0</v>
      </c>
      <c r="F132" s="301">
        <v>0</v>
      </c>
      <c r="G132" s="301">
        <v>3</v>
      </c>
      <c r="H132" s="301">
        <v>3</v>
      </c>
      <c r="I132" s="301">
        <v>53</v>
      </c>
      <c r="J132" s="301">
        <v>7</v>
      </c>
      <c r="K132" s="301">
        <v>3</v>
      </c>
      <c r="L132" s="301">
        <v>0.06</v>
      </c>
      <c r="M132" s="301">
        <v>1.9</v>
      </c>
      <c r="N132" s="301">
        <v>1.96</v>
      </c>
      <c r="O132" s="301"/>
      <c r="P132" s="301" t="s">
        <v>495</v>
      </c>
      <c r="Q132" s="301">
        <v>2.1</v>
      </c>
      <c r="R132" s="301">
        <v>14.6</v>
      </c>
      <c r="S132" s="302">
        <v>96</v>
      </c>
      <c r="Y132" s="311"/>
    </row>
    <row r="133" spans="2:25" ht="15" customHeight="1" x14ac:dyDescent="0.15">
      <c r="B133" s="436"/>
      <c r="C133" s="433"/>
      <c r="D133" s="299" t="s">
        <v>510</v>
      </c>
      <c r="E133" s="300">
        <v>0</v>
      </c>
      <c r="F133" s="301">
        <v>0</v>
      </c>
      <c r="G133" s="301">
        <v>4</v>
      </c>
      <c r="H133" s="301">
        <v>4</v>
      </c>
      <c r="I133" s="301">
        <v>49</v>
      </c>
      <c r="J133" s="301">
        <v>13</v>
      </c>
      <c r="K133" s="301">
        <v>3</v>
      </c>
      <c r="L133" s="301">
        <v>0.08</v>
      </c>
      <c r="M133" s="301">
        <v>1.9</v>
      </c>
      <c r="N133" s="301">
        <v>1.98</v>
      </c>
      <c r="O133" s="301"/>
      <c r="P133" s="301" t="s">
        <v>500</v>
      </c>
      <c r="Q133" s="301">
        <v>3.3</v>
      </c>
      <c r="R133" s="301">
        <v>14.5</v>
      </c>
      <c r="S133" s="302">
        <v>95</v>
      </c>
      <c r="Y133" s="311"/>
    </row>
    <row r="134" spans="2:25" ht="15" customHeight="1" x14ac:dyDescent="0.15">
      <c r="B134" s="436"/>
      <c r="C134" s="433"/>
      <c r="D134" s="299" t="s">
        <v>512</v>
      </c>
      <c r="E134" s="300">
        <v>0</v>
      </c>
      <c r="F134" s="301">
        <v>0</v>
      </c>
      <c r="G134" s="301">
        <v>4</v>
      </c>
      <c r="H134" s="301">
        <v>4</v>
      </c>
      <c r="I134" s="301">
        <v>49</v>
      </c>
      <c r="J134" s="301">
        <v>8</v>
      </c>
      <c r="K134" s="301">
        <v>1</v>
      </c>
      <c r="L134" s="301">
        <v>0.08</v>
      </c>
      <c r="M134" s="301">
        <v>1.91</v>
      </c>
      <c r="N134" s="301">
        <v>1.99</v>
      </c>
      <c r="O134" s="301"/>
      <c r="P134" s="301" t="s">
        <v>500</v>
      </c>
      <c r="Q134" s="301">
        <v>2.7</v>
      </c>
      <c r="R134" s="301">
        <v>14.8</v>
      </c>
      <c r="S134" s="302">
        <v>95</v>
      </c>
      <c r="Y134" s="311"/>
    </row>
    <row r="135" spans="2:25" ht="15" customHeight="1" x14ac:dyDescent="0.15">
      <c r="B135" s="436"/>
      <c r="C135" s="433"/>
      <c r="D135" s="299" t="s">
        <v>513</v>
      </c>
      <c r="E135" s="300">
        <v>0</v>
      </c>
      <c r="F135" s="301">
        <v>0</v>
      </c>
      <c r="G135" s="301">
        <v>5</v>
      </c>
      <c r="H135" s="301">
        <v>5</v>
      </c>
      <c r="I135" s="301">
        <v>47</v>
      </c>
      <c r="J135" s="301">
        <v>14</v>
      </c>
      <c r="K135" s="301">
        <v>5</v>
      </c>
      <c r="L135" s="301">
        <v>0.1</v>
      </c>
      <c r="M135" s="301">
        <v>1.9</v>
      </c>
      <c r="N135" s="301">
        <v>2</v>
      </c>
      <c r="O135" s="301"/>
      <c r="P135" s="301" t="s">
        <v>500</v>
      </c>
      <c r="Q135" s="301">
        <v>2.6</v>
      </c>
      <c r="R135" s="301">
        <v>15.3</v>
      </c>
      <c r="S135" s="302">
        <v>94</v>
      </c>
      <c r="Y135" s="311"/>
    </row>
    <row r="136" spans="2:25" ht="15" customHeight="1" thickBot="1" x14ac:dyDescent="0.2">
      <c r="B136" s="436"/>
      <c r="C136" s="433"/>
      <c r="D136" s="312" t="s">
        <v>514</v>
      </c>
      <c r="E136" s="313">
        <v>0</v>
      </c>
      <c r="F136" s="306">
        <v>1</v>
      </c>
      <c r="G136" s="306">
        <v>7</v>
      </c>
      <c r="H136" s="306">
        <v>8</v>
      </c>
      <c r="I136" s="306">
        <v>41</v>
      </c>
      <c r="J136" s="306">
        <v>13</v>
      </c>
      <c r="K136" s="306">
        <v>2</v>
      </c>
      <c r="L136" s="306">
        <v>0.09</v>
      </c>
      <c r="M136" s="306">
        <v>1.93</v>
      </c>
      <c r="N136" s="306">
        <v>2.02</v>
      </c>
      <c r="O136" s="306"/>
      <c r="P136" s="306" t="s">
        <v>508</v>
      </c>
      <c r="Q136" s="306">
        <v>1.7</v>
      </c>
      <c r="R136" s="306">
        <v>16.100000000000001</v>
      </c>
      <c r="S136" s="307">
        <v>91</v>
      </c>
      <c r="Y136" s="311"/>
    </row>
    <row r="137" spans="2:25" ht="15" customHeight="1" x14ac:dyDescent="0.15">
      <c r="B137" s="436" t="s">
        <v>539</v>
      </c>
      <c r="C137" s="433"/>
      <c r="D137" s="295" t="s">
        <v>516</v>
      </c>
      <c r="E137" s="296">
        <v>0</v>
      </c>
      <c r="F137" s="297">
        <v>1</v>
      </c>
      <c r="G137" s="297">
        <v>7</v>
      </c>
      <c r="H137" s="297">
        <v>8</v>
      </c>
      <c r="I137" s="297">
        <v>39</v>
      </c>
      <c r="J137" s="297">
        <v>11</v>
      </c>
      <c r="K137" s="297">
        <v>8</v>
      </c>
      <c r="L137" s="297">
        <v>0.09</v>
      </c>
      <c r="M137" s="297">
        <v>1.92</v>
      </c>
      <c r="N137" s="297">
        <v>2.0099999999999998</v>
      </c>
      <c r="O137" s="297"/>
      <c r="P137" s="297" t="s">
        <v>500</v>
      </c>
      <c r="Q137" s="297">
        <v>2.5</v>
      </c>
      <c r="R137" s="297">
        <v>16.600000000000001</v>
      </c>
      <c r="S137" s="298">
        <v>89</v>
      </c>
      <c r="Y137" s="311"/>
    </row>
    <row r="138" spans="2:25" ht="15" customHeight="1" x14ac:dyDescent="0.15">
      <c r="B138" s="436"/>
      <c r="C138" s="433"/>
      <c r="D138" s="299" t="s">
        <v>518</v>
      </c>
      <c r="E138" s="300">
        <v>0</v>
      </c>
      <c r="F138" s="301">
        <v>2</v>
      </c>
      <c r="G138" s="301">
        <v>7</v>
      </c>
      <c r="H138" s="301">
        <v>9</v>
      </c>
      <c r="I138" s="301">
        <v>34</v>
      </c>
      <c r="J138" s="301">
        <v>11</v>
      </c>
      <c r="K138" s="301">
        <v>-1</v>
      </c>
      <c r="L138" s="301">
        <v>0.09</v>
      </c>
      <c r="M138" s="301">
        <v>1.94</v>
      </c>
      <c r="N138" s="301">
        <v>2.0299999999999998</v>
      </c>
      <c r="O138" s="301"/>
      <c r="P138" s="301" t="s">
        <v>500</v>
      </c>
      <c r="Q138" s="301">
        <v>1.6</v>
      </c>
      <c r="R138" s="301">
        <v>17.7</v>
      </c>
      <c r="S138" s="302">
        <v>89</v>
      </c>
      <c r="Y138" s="311"/>
    </row>
    <row r="139" spans="2:25" ht="15" customHeight="1" x14ac:dyDescent="0.15">
      <c r="B139" s="436"/>
      <c r="C139" s="433"/>
      <c r="D139" s="299" t="s">
        <v>519</v>
      </c>
      <c r="E139" s="300">
        <v>0</v>
      </c>
      <c r="F139" s="301">
        <v>3</v>
      </c>
      <c r="G139" s="301">
        <v>9</v>
      </c>
      <c r="H139" s="301">
        <v>12</v>
      </c>
      <c r="I139" s="301">
        <v>30</v>
      </c>
      <c r="J139" s="301">
        <v>18</v>
      </c>
      <c r="K139" s="301">
        <v>5</v>
      </c>
      <c r="L139" s="301">
        <v>0.09</v>
      </c>
      <c r="M139" s="301">
        <v>1.94</v>
      </c>
      <c r="N139" s="301">
        <v>2.0299999999999998</v>
      </c>
      <c r="O139" s="301"/>
      <c r="P139" s="301" t="s">
        <v>495</v>
      </c>
      <c r="Q139" s="301">
        <v>1.4</v>
      </c>
      <c r="R139" s="301">
        <v>18.7</v>
      </c>
      <c r="S139" s="302">
        <v>87</v>
      </c>
      <c r="Y139" s="311"/>
    </row>
    <row r="140" spans="2:25" ht="15" customHeight="1" x14ac:dyDescent="0.15">
      <c r="B140" s="436"/>
      <c r="C140" s="433"/>
      <c r="D140" s="299" t="s">
        <v>521</v>
      </c>
      <c r="E140" s="300">
        <v>0</v>
      </c>
      <c r="F140" s="301">
        <v>2</v>
      </c>
      <c r="G140" s="301">
        <v>8</v>
      </c>
      <c r="H140" s="301">
        <v>10</v>
      </c>
      <c r="I140" s="301">
        <v>32</v>
      </c>
      <c r="J140" s="301">
        <v>9</v>
      </c>
      <c r="K140" s="301">
        <v>6</v>
      </c>
      <c r="L140" s="301">
        <v>0.1</v>
      </c>
      <c r="M140" s="301">
        <v>1.94</v>
      </c>
      <c r="N140" s="301">
        <v>2.04</v>
      </c>
      <c r="O140" s="301"/>
      <c r="P140" s="301" t="s">
        <v>500</v>
      </c>
      <c r="Q140" s="301">
        <v>1.8</v>
      </c>
      <c r="R140" s="301">
        <v>19.8</v>
      </c>
      <c r="S140" s="302">
        <v>86</v>
      </c>
      <c r="Y140" s="311"/>
    </row>
    <row r="141" spans="2:25" ht="15" customHeight="1" x14ac:dyDescent="0.15">
      <c r="B141" s="436"/>
      <c r="C141" s="433"/>
      <c r="D141" s="299" t="s">
        <v>522</v>
      </c>
      <c r="E141" s="300">
        <v>0</v>
      </c>
      <c r="F141" s="301">
        <v>2</v>
      </c>
      <c r="G141" s="301">
        <v>9</v>
      </c>
      <c r="H141" s="301">
        <v>11</v>
      </c>
      <c r="I141" s="301">
        <v>32</v>
      </c>
      <c r="J141" s="301">
        <v>19</v>
      </c>
      <c r="K141" s="301">
        <v>12</v>
      </c>
      <c r="L141" s="301">
        <v>0.1</v>
      </c>
      <c r="M141" s="301">
        <v>1.94</v>
      </c>
      <c r="N141" s="301">
        <v>2.04</v>
      </c>
      <c r="O141" s="301"/>
      <c r="P141" s="301" t="s">
        <v>495</v>
      </c>
      <c r="Q141" s="301">
        <v>1.8</v>
      </c>
      <c r="R141" s="301">
        <v>19.5</v>
      </c>
      <c r="S141" s="302">
        <v>90</v>
      </c>
      <c r="Y141" s="311"/>
    </row>
    <row r="142" spans="2:25" ht="15" customHeight="1" x14ac:dyDescent="0.15">
      <c r="B142" s="436"/>
      <c r="C142" s="433"/>
      <c r="D142" s="299" t="s">
        <v>523</v>
      </c>
      <c r="E142" s="300">
        <v>0</v>
      </c>
      <c r="F142" s="301">
        <v>2</v>
      </c>
      <c r="G142" s="301">
        <v>11</v>
      </c>
      <c r="H142" s="301">
        <v>13</v>
      </c>
      <c r="I142" s="301">
        <v>28</v>
      </c>
      <c r="J142" s="301">
        <v>17</v>
      </c>
      <c r="K142" s="301">
        <v>7</v>
      </c>
      <c r="L142" s="301">
        <v>0.1</v>
      </c>
      <c r="M142" s="301">
        <v>1.96</v>
      </c>
      <c r="N142" s="301">
        <v>2.06</v>
      </c>
      <c r="O142" s="301"/>
      <c r="P142" s="301" t="s">
        <v>508</v>
      </c>
      <c r="Q142" s="301">
        <v>1.6</v>
      </c>
      <c r="R142" s="301">
        <v>19.7</v>
      </c>
      <c r="S142" s="302">
        <v>90</v>
      </c>
      <c r="Y142" s="311"/>
    </row>
    <row r="143" spans="2:25" ht="15" customHeight="1" x14ac:dyDescent="0.15">
      <c r="B143" s="436"/>
      <c r="C143" s="433"/>
      <c r="D143" s="299" t="s">
        <v>524</v>
      </c>
      <c r="E143" s="300">
        <v>0</v>
      </c>
      <c r="F143" s="301">
        <v>3</v>
      </c>
      <c r="G143" s="301">
        <v>11</v>
      </c>
      <c r="H143" s="301">
        <v>14</v>
      </c>
      <c r="I143" s="301">
        <v>27</v>
      </c>
      <c r="J143" s="301">
        <v>15</v>
      </c>
      <c r="K143" s="301">
        <v>10</v>
      </c>
      <c r="L143" s="301">
        <v>0.12</v>
      </c>
      <c r="M143" s="301">
        <v>1.96</v>
      </c>
      <c r="N143" s="301">
        <v>2.08</v>
      </c>
      <c r="O143" s="301"/>
      <c r="P143" s="301" t="s">
        <v>500</v>
      </c>
      <c r="Q143" s="301">
        <v>1.2</v>
      </c>
      <c r="R143" s="301">
        <v>19.7</v>
      </c>
      <c r="S143" s="302">
        <v>89</v>
      </c>
      <c r="Y143" s="311"/>
    </row>
    <row r="144" spans="2:25" ht="15" customHeight="1" x14ac:dyDescent="0.15">
      <c r="B144" s="436"/>
      <c r="C144" s="433"/>
      <c r="D144" s="299" t="s">
        <v>525</v>
      </c>
      <c r="E144" s="300">
        <v>0</v>
      </c>
      <c r="F144" s="301">
        <v>2</v>
      </c>
      <c r="G144" s="301">
        <v>11</v>
      </c>
      <c r="H144" s="301">
        <v>13</v>
      </c>
      <c r="I144" s="301">
        <v>26</v>
      </c>
      <c r="J144" s="301">
        <v>21</v>
      </c>
      <c r="K144" s="301">
        <v>14</v>
      </c>
      <c r="L144" s="301">
        <v>0.14000000000000001</v>
      </c>
      <c r="M144" s="301">
        <v>1.98</v>
      </c>
      <c r="N144" s="301">
        <v>2.12</v>
      </c>
      <c r="O144" s="301"/>
      <c r="P144" s="301" t="s">
        <v>500</v>
      </c>
      <c r="Q144" s="301">
        <v>1.8</v>
      </c>
      <c r="R144" s="301">
        <v>19.399999999999999</v>
      </c>
      <c r="S144" s="302">
        <v>89</v>
      </c>
      <c r="Y144" s="311"/>
    </row>
    <row r="145" spans="2:25" ht="15" customHeight="1" x14ac:dyDescent="0.15">
      <c r="B145" s="436"/>
      <c r="C145" s="433"/>
      <c r="D145" s="299" t="s">
        <v>526</v>
      </c>
      <c r="E145" s="300">
        <v>0</v>
      </c>
      <c r="F145" s="301">
        <v>1</v>
      </c>
      <c r="G145" s="301">
        <v>9</v>
      </c>
      <c r="H145" s="301">
        <v>10</v>
      </c>
      <c r="I145" s="301">
        <v>22</v>
      </c>
      <c r="J145" s="301">
        <v>24</v>
      </c>
      <c r="K145" s="301">
        <v>10</v>
      </c>
      <c r="L145" s="301">
        <v>0.14000000000000001</v>
      </c>
      <c r="M145" s="301">
        <v>1.98</v>
      </c>
      <c r="N145" s="301">
        <v>2.12</v>
      </c>
      <c r="O145" s="301"/>
      <c r="P145" s="301" t="s">
        <v>500</v>
      </c>
      <c r="Q145" s="301">
        <v>1.3</v>
      </c>
      <c r="R145" s="301">
        <v>19</v>
      </c>
      <c r="S145" s="302">
        <v>85</v>
      </c>
      <c r="Y145" s="311"/>
    </row>
    <row r="146" spans="2:25" ht="15" customHeight="1" x14ac:dyDescent="0.15">
      <c r="B146" s="436"/>
      <c r="C146" s="433"/>
      <c r="D146" s="299" t="s">
        <v>527</v>
      </c>
      <c r="E146" s="300">
        <v>0</v>
      </c>
      <c r="F146" s="301">
        <v>1</v>
      </c>
      <c r="G146" s="301">
        <v>9</v>
      </c>
      <c r="H146" s="301">
        <v>10</v>
      </c>
      <c r="I146" s="301">
        <v>22</v>
      </c>
      <c r="J146" s="301">
        <v>20</v>
      </c>
      <c r="K146" s="301">
        <v>8</v>
      </c>
      <c r="L146" s="301">
        <v>0.11</v>
      </c>
      <c r="M146" s="301">
        <v>1.99</v>
      </c>
      <c r="N146" s="301">
        <v>2.1</v>
      </c>
      <c r="O146" s="301"/>
      <c r="P146" s="301" t="s">
        <v>500</v>
      </c>
      <c r="Q146" s="301">
        <v>2.4</v>
      </c>
      <c r="R146" s="301">
        <v>19.100000000000001</v>
      </c>
      <c r="S146" s="302">
        <v>80</v>
      </c>
      <c r="Y146" s="311"/>
    </row>
    <row r="147" spans="2:25" ht="15" customHeight="1" x14ac:dyDescent="0.15">
      <c r="B147" s="436"/>
      <c r="C147" s="433"/>
      <c r="D147" s="299" t="s">
        <v>528</v>
      </c>
      <c r="E147" s="300">
        <v>0</v>
      </c>
      <c r="F147" s="301">
        <v>0</v>
      </c>
      <c r="G147" s="301">
        <v>4</v>
      </c>
      <c r="H147" s="301">
        <v>4</v>
      </c>
      <c r="I147" s="301">
        <v>32</v>
      </c>
      <c r="J147" s="301">
        <v>18</v>
      </c>
      <c r="K147" s="301">
        <v>5</v>
      </c>
      <c r="L147" s="301">
        <v>0.1</v>
      </c>
      <c r="M147" s="301">
        <v>1.96</v>
      </c>
      <c r="N147" s="301">
        <v>2.06</v>
      </c>
      <c r="O147" s="301"/>
      <c r="P147" s="301" t="s">
        <v>500</v>
      </c>
      <c r="Q147" s="301">
        <v>2.9</v>
      </c>
      <c r="R147" s="301">
        <v>18.5</v>
      </c>
      <c r="S147" s="302">
        <v>75</v>
      </c>
      <c r="Y147" s="311"/>
    </row>
    <row r="148" spans="2:25" ht="15" customHeight="1" x14ac:dyDescent="0.15">
      <c r="B148" s="436"/>
      <c r="C148" s="433"/>
      <c r="D148" s="299" t="s">
        <v>529</v>
      </c>
      <c r="E148" s="300">
        <v>0</v>
      </c>
      <c r="F148" s="301">
        <v>0</v>
      </c>
      <c r="G148" s="301">
        <v>3</v>
      </c>
      <c r="H148" s="301">
        <v>3</v>
      </c>
      <c r="I148" s="301">
        <v>38</v>
      </c>
      <c r="J148" s="301">
        <v>12</v>
      </c>
      <c r="K148" s="301">
        <v>5</v>
      </c>
      <c r="L148" s="301">
        <v>0.08</v>
      </c>
      <c r="M148" s="301">
        <v>1.91</v>
      </c>
      <c r="N148" s="301">
        <v>1.99</v>
      </c>
      <c r="O148" s="301"/>
      <c r="P148" s="301" t="s">
        <v>508</v>
      </c>
      <c r="Q148" s="301">
        <v>2.2000000000000002</v>
      </c>
      <c r="R148" s="301">
        <v>17.8</v>
      </c>
      <c r="S148" s="302">
        <v>79</v>
      </c>
      <c r="Y148" s="311"/>
    </row>
    <row r="149" spans="2:25" ht="15" customHeight="1" x14ac:dyDescent="0.15">
      <c r="B149" s="436"/>
      <c r="C149" s="433"/>
      <c r="D149" s="299" t="s">
        <v>530</v>
      </c>
      <c r="E149" s="300">
        <v>0</v>
      </c>
      <c r="F149" s="301">
        <v>0</v>
      </c>
      <c r="G149" s="301">
        <v>3</v>
      </c>
      <c r="H149" s="301">
        <v>3</v>
      </c>
      <c r="I149" s="301">
        <v>41</v>
      </c>
      <c r="J149" s="301">
        <v>18</v>
      </c>
      <c r="K149" s="301">
        <v>6</v>
      </c>
      <c r="L149" s="301">
        <v>0.08</v>
      </c>
      <c r="M149" s="301">
        <v>1.9</v>
      </c>
      <c r="N149" s="301">
        <v>1.98</v>
      </c>
      <c r="O149" s="301"/>
      <c r="P149" s="301" t="s">
        <v>508</v>
      </c>
      <c r="Q149" s="301">
        <v>2.7</v>
      </c>
      <c r="R149" s="301">
        <v>17</v>
      </c>
      <c r="S149" s="302">
        <v>83</v>
      </c>
      <c r="Y149" s="311"/>
    </row>
    <row r="150" spans="2:25" ht="15" customHeight="1" x14ac:dyDescent="0.15">
      <c r="B150" s="436"/>
      <c r="C150" s="434"/>
      <c r="D150" s="299" t="s">
        <v>531</v>
      </c>
      <c r="E150" s="300">
        <v>0</v>
      </c>
      <c r="F150" s="301">
        <v>0</v>
      </c>
      <c r="G150" s="301">
        <v>2</v>
      </c>
      <c r="H150" s="301">
        <v>2</v>
      </c>
      <c r="I150" s="301">
        <v>42</v>
      </c>
      <c r="J150" s="301">
        <v>10</v>
      </c>
      <c r="K150" s="301">
        <v>7</v>
      </c>
      <c r="L150" s="301">
        <v>7.0000000000000007E-2</v>
      </c>
      <c r="M150" s="301">
        <v>1.9</v>
      </c>
      <c r="N150" s="301">
        <v>1.97</v>
      </c>
      <c r="O150" s="301"/>
      <c r="P150" s="301" t="s">
        <v>508</v>
      </c>
      <c r="Q150" s="301">
        <v>1.7</v>
      </c>
      <c r="R150" s="301">
        <v>16.3</v>
      </c>
      <c r="S150" s="302">
        <v>90</v>
      </c>
      <c r="Y150" s="311"/>
    </row>
    <row r="151" spans="2:25" ht="15" customHeight="1" x14ac:dyDescent="0.15">
      <c r="B151" s="436"/>
      <c r="C151" s="432">
        <v>42502</v>
      </c>
      <c r="D151" s="299" t="s">
        <v>494</v>
      </c>
      <c r="E151" s="300">
        <v>0</v>
      </c>
      <c r="F151" s="301">
        <v>0</v>
      </c>
      <c r="G151" s="301">
        <v>2</v>
      </c>
      <c r="H151" s="301">
        <v>2</v>
      </c>
      <c r="I151" s="301">
        <v>42</v>
      </c>
      <c r="J151" s="301">
        <v>10</v>
      </c>
      <c r="K151" s="301">
        <v>2</v>
      </c>
      <c r="L151" s="301">
        <v>0.06</v>
      </c>
      <c r="M151" s="301">
        <v>1.9</v>
      </c>
      <c r="N151" s="301">
        <v>1.96</v>
      </c>
      <c r="O151" s="301"/>
      <c r="P151" s="301" t="s">
        <v>508</v>
      </c>
      <c r="Q151" s="301">
        <v>1.2</v>
      </c>
      <c r="R151" s="301">
        <v>15.3</v>
      </c>
      <c r="S151" s="302">
        <v>93</v>
      </c>
      <c r="Y151" s="311"/>
    </row>
    <row r="152" spans="2:25" ht="15" customHeight="1" x14ac:dyDescent="0.15">
      <c r="B152" s="436"/>
      <c r="C152" s="433"/>
      <c r="D152" s="299" t="s">
        <v>497</v>
      </c>
      <c r="E152" s="300">
        <v>0</v>
      </c>
      <c r="F152" s="301">
        <v>0</v>
      </c>
      <c r="G152" s="301">
        <v>2</v>
      </c>
      <c r="H152" s="301">
        <v>2</v>
      </c>
      <c r="I152" s="301">
        <v>41</v>
      </c>
      <c r="J152" s="301">
        <v>7</v>
      </c>
      <c r="K152" s="301">
        <v>4</v>
      </c>
      <c r="L152" s="301">
        <v>7.0000000000000007E-2</v>
      </c>
      <c r="M152" s="301">
        <v>1.9</v>
      </c>
      <c r="N152" s="301">
        <v>1.97</v>
      </c>
      <c r="O152" s="301"/>
      <c r="P152" s="301" t="s">
        <v>508</v>
      </c>
      <c r="Q152" s="301">
        <v>0.6</v>
      </c>
      <c r="R152" s="301">
        <v>14</v>
      </c>
      <c r="S152" s="302">
        <v>94</v>
      </c>
      <c r="Y152" s="311"/>
    </row>
    <row r="153" spans="2:25" ht="15" customHeight="1" x14ac:dyDescent="0.15">
      <c r="B153" s="436"/>
      <c r="C153" s="433"/>
      <c r="D153" s="299" t="s">
        <v>499</v>
      </c>
      <c r="E153" s="300">
        <v>0</v>
      </c>
      <c r="F153" s="301">
        <v>0</v>
      </c>
      <c r="G153" s="301">
        <v>3</v>
      </c>
      <c r="H153" s="301">
        <v>3</v>
      </c>
      <c r="I153" s="301">
        <v>34</v>
      </c>
      <c r="J153" s="301">
        <v>17</v>
      </c>
      <c r="K153" s="301">
        <v>6</v>
      </c>
      <c r="L153" s="301">
        <v>0.1</v>
      </c>
      <c r="M153" s="301">
        <v>1.92</v>
      </c>
      <c r="N153" s="301">
        <v>2.02</v>
      </c>
      <c r="O153" s="301"/>
      <c r="P153" s="301" t="s">
        <v>500</v>
      </c>
      <c r="Q153" s="301">
        <v>0.9</v>
      </c>
      <c r="R153" s="301">
        <v>13.5</v>
      </c>
      <c r="S153" s="302">
        <v>94</v>
      </c>
      <c r="Y153" s="311"/>
    </row>
    <row r="154" spans="2:25" ht="15" customHeight="1" x14ac:dyDescent="0.15">
      <c r="B154" s="436"/>
      <c r="C154" s="433"/>
      <c r="D154" s="299" t="s">
        <v>502</v>
      </c>
      <c r="E154" s="300">
        <v>0</v>
      </c>
      <c r="F154" s="301">
        <v>0</v>
      </c>
      <c r="G154" s="301">
        <v>4</v>
      </c>
      <c r="H154" s="301">
        <v>4</v>
      </c>
      <c r="I154" s="301">
        <v>31</v>
      </c>
      <c r="J154" s="301">
        <v>9</v>
      </c>
      <c r="K154" s="301">
        <v>1</v>
      </c>
      <c r="L154" s="301">
        <v>0.08</v>
      </c>
      <c r="M154" s="301">
        <v>1.98</v>
      </c>
      <c r="N154" s="301">
        <v>2.06</v>
      </c>
      <c r="O154" s="301"/>
      <c r="P154" s="301" t="s">
        <v>537</v>
      </c>
      <c r="Q154" s="301">
        <v>0.5</v>
      </c>
      <c r="R154" s="301">
        <v>12.1</v>
      </c>
      <c r="S154" s="302">
        <v>94</v>
      </c>
      <c r="Y154" s="311"/>
    </row>
    <row r="155" spans="2:25" ht="15" customHeight="1" x14ac:dyDescent="0.15">
      <c r="B155" s="436"/>
      <c r="C155" s="433"/>
      <c r="D155" s="299" t="s">
        <v>505</v>
      </c>
      <c r="E155" s="300">
        <v>0</v>
      </c>
      <c r="F155" s="301">
        <v>1</v>
      </c>
      <c r="G155" s="301">
        <v>8</v>
      </c>
      <c r="H155" s="301">
        <v>9</v>
      </c>
      <c r="I155" s="301">
        <v>25</v>
      </c>
      <c r="J155" s="301">
        <v>10</v>
      </c>
      <c r="K155" s="301">
        <v>1</v>
      </c>
      <c r="L155" s="301">
        <v>0.1</v>
      </c>
      <c r="M155" s="301">
        <v>1.97</v>
      </c>
      <c r="N155" s="301">
        <v>2.0699999999999998</v>
      </c>
      <c r="O155" s="301"/>
      <c r="P155" s="301" t="s">
        <v>495</v>
      </c>
      <c r="Q155" s="301">
        <v>0.5</v>
      </c>
      <c r="R155" s="301">
        <v>11.7</v>
      </c>
      <c r="S155" s="302">
        <v>94</v>
      </c>
      <c r="Y155" s="311"/>
    </row>
    <row r="156" spans="2:25" ht="15" customHeight="1" x14ac:dyDescent="0.15">
      <c r="B156" s="436"/>
      <c r="C156" s="433"/>
      <c r="D156" s="299" t="s">
        <v>507</v>
      </c>
      <c r="E156" s="300">
        <v>0</v>
      </c>
      <c r="F156" s="301">
        <v>1</v>
      </c>
      <c r="G156" s="301">
        <v>7</v>
      </c>
      <c r="H156" s="301">
        <v>8</v>
      </c>
      <c r="I156" s="301">
        <v>28</v>
      </c>
      <c r="J156" s="301">
        <v>10</v>
      </c>
      <c r="K156" s="301">
        <v>2</v>
      </c>
      <c r="L156" s="301">
        <v>0.09</v>
      </c>
      <c r="M156" s="301">
        <v>1.94</v>
      </c>
      <c r="N156" s="301">
        <v>2.0299999999999998</v>
      </c>
      <c r="O156" s="301"/>
      <c r="P156" s="301" t="s">
        <v>508</v>
      </c>
      <c r="Q156" s="301">
        <v>1.3</v>
      </c>
      <c r="R156" s="301">
        <v>14.7</v>
      </c>
      <c r="S156" s="302">
        <v>87</v>
      </c>
      <c r="Y156" s="311"/>
    </row>
    <row r="157" spans="2:25" ht="15" customHeight="1" x14ac:dyDescent="0.15">
      <c r="B157" s="436"/>
      <c r="C157" s="433"/>
      <c r="D157" s="299" t="s">
        <v>510</v>
      </c>
      <c r="E157" s="300">
        <v>0</v>
      </c>
      <c r="F157" s="301">
        <v>2</v>
      </c>
      <c r="G157" s="301">
        <v>7</v>
      </c>
      <c r="H157" s="301">
        <v>9</v>
      </c>
      <c r="I157" s="301">
        <v>34</v>
      </c>
      <c r="J157" s="301">
        <v>10</v>
      </c>
      <c r="K157" s="301">
        <v>3</v>
      </c>
      <c r="L157" s="301">
        <v>0.08</v>
      </c>
      <c r="M157" s="301">
        <v>1.93</v>
      </c>
      <c r="N157" s="301">
        <v>2.0099999999999998</v>
      </c>
      <c r="O157" s="301"/>
      <c r="P157" s="301" t="s">
        <v>500</v>
      </c>
      <c r="Q157" s="301">
        <v>1.7</v>
      </c>
      <c r="R157" s="301">
        <v>16.899999999999999</v>
      </c>
      <c r="S157" s="302">
        <v>75</v>
      </c>
      <c r="Y157" s="311"/>
    </row>
    <row r="158" spans="2:25" ht="15" customHeight="1" x14ac:dyDescent="0.15">
      <c r="B158" s="436"/>
      <c r="C158" s="433"/>
      <c r="D158" s="299" t="s">
        <v>512</v>
      </c>
      <c r="E158" s="300">
        <v>0</v>
      </c>
      <c r="F158" s="301">
        <v>0</v>
      </c>
      <c r="G158" s="301">
        <v>4</v>
      </c>
      <c r="H158" s="301">
        <v>4</v>
      </c>
      <c r="I158" s="301">
        <v>46</v>
      </c>
      <c r="J158" s="301">
        <v>6</v>
      </c>
      <c r="K158" s="301">
        <v>-1</v>
      </c>
      <c r="L158" s="301">
        <v>0.09</v>
      </c>
      <c r="M158" s="301">
        <v>1.92</v>
      </c>
      <c r="N158" s="301">
        <v>2.0099999999999998</v>
      </c>
      <c r="O158" s="301"/>
      <c r="P158" s="301" t="s">
        <v>533</v>
      </c>
      <c r="Q158" s="301">
        <v>2.5</v>
      </c>
      <c r="R158" s="301">
        <v>18.600000000000001</v>
      </c>
      <c r="S158" s="302">
        <v>66</v>
      </c>
      <c r="Y158" s="311"/>
    </row>
    <row r="159" spans="2:25" ht="15" customHeight="1" x14ac:dyDescent="0.15">
      <c r="B159" s="436"/>
      <c r="C159" s="433"/>
      <c r="D159" s="299" t="s">
        <v>513</v>
      </c>
      <c r="E159" s="300">
        <v>0</v>
      </c>
      <c r="F159" s="301">
        <v>0</v>
      </c>
      <c r="G159" s="301">
        <v>4</v>
      </c>
      <c r="H159" s="301">
        <v>4</v>
      </c>
      <c r="I159" s="301">
        <v>51</v>
      </c>
      <c r="J159" s="301">
        <v>6</v>
      </c>
      <c r="K159" s="301">
        <v>2</v>
      </c>
      <c r="L159" s="301">
        <v>0.06</v>
      </c>
      <c r="M159" s="301">
        <v>1.91</v>
      </c>
      <c r="N159" s="301">
        <v>1.97</v>
      </c>
      <c r="O159" s="301"/>
      <c r="P159" s="301" t="s">
        <v>500</v>
      </c>
      <c r="Q159" s="301">
        <v>2.4</v>
      </c>
      <c r="R159" s="301">
        <v>20.2</v>
      </c>
      <c r="S159" s="302">
        <v>52</v>
      </c>
      <c r="Y159" s="311"/>
    </row>
    <row r="160" spans="2:25" ht="15" customHeight="1" thickBot="1" x14ac:dyDescent="0.2">
      <c r="B160" s="436"/>
      <c r="C160" s="433"/>
      <c r="D160" s="312" t="s">
        <v>514</v>
      </c>
      <c r="E160" s="313" t="s">
        <v>503</v>
      </c>
      <c r="F160" s="306" t="s">
        <v>503</v>
      </c>
      <c r="G160" s="306" t="s">
        <v>503</v>
      </c>
      <c r="H160" s="306" t="s">
        <v>503</v>
      </c>
      <c r="I160" s="306" t="s">
        <v>503</v>
      </c>
      <c r="J160" s="306">
        <v>5</v>
      </c>
      <c r="K160" s="306">
        <v>1</v>
      </c>
      <c r="L160" s="306" t="s">
        <v>503</v>
      </c>
      <c r="M160" s="306" t="s">
        <v>503</v>
      </c>
      <c r="N160" s="306" t="s">
        <v>503</v>
      </c>
      <c r="O160" s="306"/>
      <c r="P160" s="306" t="s">
        <v>495</v>
      </c>
      <c r="Q160" s="306">
        <v>1.6</v>
      </c>
      <c r="R160" s="306"/>
      <c r="S160" s="307">
        <v>45</v>
      </c>
      <c r="Y160" s="311"/>
    </row>
    <row r="161" spans="2:25" ht="15" customHeight="1" x14ac:dyDescent="0.15">
      <c r="B161" s="436" t="s">
        <v>539</v>
      </c>
      <c r="C161" s="433"/>
      <c r="D161" s="295" t="s">
        <v>516</v>
      </c>
      <c r="E161" s="296">
        <v>1</v>
      </c>
      <c r="F161" s="297" t="s">
        <v>503</v>
      </c>
      <c r="G161" s="297" t="s">
        <v>503</v>
      </c>
      <c r="H161" s="297" t="s">
        <v>503</v>
      </c>
      <c r="I161" s="297" t="s">
        <v>503</v>
      </c>
      <c r="J161" s="297">
        <v>13</v>
      </c>
      <c r="K161" s="297">
        <v>-2</v>
      </c>
      <c r="L161" s="297" t="s">
        <v>503</v>
      </c>
      <c r="M161" s="297" t="s">
        <v>503</v>
      </c>
      <c r="N161" s="297" t="s">
        <v>503</v>
      </c>
      <c r="O161" s="297"/>
      <c r="P161" s="297" t="s">
        <v>535</v>
      </c>
      <c r="Q161" s="297">
        <v>2.7</v>
      </c>
      <c r="R161" s="297">
        <v>23.1</v>
      </c>
      <c r="S161" s="298">
        <v>43</v>
      </c>
      <c r="Y161" s="311"/>
    </row>
    <row r="162" spans="2:25" ht="15" customHeight="1" x14ac:dyDescent="0.15">
      <c r="B162" s="436"/>
      <c r="C162" s="433"/>
      <c r="D162" s="299" t="s">
        <v>518</v>
      </c>
      <c r="E162" s="300">
        <v>1</v>
      </c>
      <c r="F162" s="301">
        <v>0</v>
      </c>
      <c r="G162" s="301">
        <v>4</v>
      </c>
      <c r="H162" s="301">
        <v>4</v>
      </c>
      <c r="I162" s="301">
        <v>56</v>
      </c>
      <c r="J162" s="301">
        <v>9</v>
      </c>
      <c r="K162" s="301">
        <v>-3</v>
      </c>
      <c r="L162" s="301">
        <v>0.11</v>
      </c>
      <c r="M162" s="301">
        <v>1.89</v>
      </c>
      <c r="N162" s="301">
        <v>2</v>
      </c>
      <c r="O162" s="301"/>
      <c r="P162" s="301" t="s">
        <v>520</v>
      </c>
      <c r="Q162" s="301">
        <v>2.9</v>
      </c>
      <c r="R162" s="301">
        <v>23.7</v>
      </c>
      <c r="S162" s="302">
        <v>40</v>
      </c>
      <c r="Y162" s="311"/>
    </row>
    <row r="163" spans="2:25" ht="15" customHeight="1" x14ac:dyDescent="0.15">
      <c r="B163" s="436"/>
      <c r="C163" s="433"/>
      <c r="D163" s="299" t="s">
        <v>519</v>
      </c>
      <c r="E163" s="300">
        <v>0</v>
      </c>
      <c r="F163" s="301">
        <v>0</v>
      </c>
      <c r="G163" s="301">
        <v>2</v>
      </c>
      <c r="H163" s="301">
        <v>2</v>
      </c>
      <c r="I163" s="301">
        <v>58</v>
      </c>
      <c r="J163" s="301">
        <v>11</v>
      </c>
      <c r="K163" s="301">
        <v>7</v>
      </c>
      <c r="L163" s="301">
        <v>0.1</v>
      </c>
      <c r="M163" s="301">
        <v>1.88</v>
      </c>
      <c r="N163" s="301">
        <v>1.98</v>
      </c>
      <c r="O163" s="301"/>
      <c r="P163" s="301" t="s">
        <v>517</v>
      </c>
      <c r="Q163" s="301">
        <v>1.6</v>
      </c>
      <c r="R163" s="301">
        <v>24.5</v>
      </c>
      <c r="S163" s="302">
        <v>38</v>
      </c>
      <c r="Y163" s="311"/>
    </row>
    <row r="164" spans="2:25" ht="15" customHeight="1" x14ac:dyDescent="0.15">
      <c r="B164" s="436"/>
      <c r="C164" s="433"/>
      <c r="D164" s="299" t="s">
        <v>521</v>
      </c>
      <c r="E164" s="300">
        <v>0</v>
      </c>
      <c r="F164" s="301">
        <v>0</v>
      </c>
      <c r="G164" s="301">
        <v>2</v>
      </c>
      <c r="H164" s="301">
        <v>2</v>
      </c>
      <c r="I164" s="301">
        <v>62</v>
      </c>
      <c r="J164" s="301">
        <v>14</v>
      </c>
      <c r="K164" s="301" t="s">
        <v>503</v>
      </c>
      <c r="L164" s="301">
        <v>0.09</v>
      </c>
      <c r="M164" s="301">
        <v>1.87</v>
      </c>
      <c r="N164" s="301">
        <v>1.96</v>
      </c>
      <c r="O164" s="301"/>
      <c r="P164" s="301" t="s">
        <v>540</v>
      </c>
      <c r="Q164" s="301">
        <v>1.7</v>
      </c>
      <c r="R164" s="301">
        <v>25.2</v>
      </c>
      <c r="S164" s="302">
        <v>35</v>
      </c>
      <c r="Y164" s="311"/>
    </row>
    <row r="165" spans="2:25" ht="15" customHeight="1" x14ac:dyDescent="0.15">
      <c r="B165" s="436"/>
      <c r="C165" s="433"/>
      <c r="D165" s="299" t="s">
        <v>522</v>
      </c>
      <c r="E165" s="300">
        <v>0</v>
      </c>
      <c r="F165" s="301">
        <v>0</v>
      </c>
      <c r="G165" s="301">
        <v>3</v>
      </c>
      <c r="H165" s="301">
        <v>3</v>
      </c>
      <c r="I165" s="301">
        <v>63</v>
      </c>
      <c r="J165" s="301">
        <v>9</v>
      </c>
      <c r="K165" s="301">
        <v>9</v>
      </c>
      <c r="L165" s="301">
        <v>0.09</v>
      </c>
      <c r="M165" s="301">
        <v>1.87</v>
      </c>
      <c r="N165" s="301">
        <v>1.96</v>
      </c>
      <c r="O165" s="301"/>
      <c r="P165" s="301" t="s">
        <v>537</v>
      </c>
      <c r="Q165" s="301">
        <v>0.9</v>
      </c>
      <c r="R165" s="301">
        <v>25.9</v>
      </c>
      <c r="S165" s="302">
        <v>34</v>
      </c>
      <c r="Y165" s="311"/>
    </row>
    <row r="166" spans="2:25" ht="15" customHeight="1" x14ac:dyDescent="0.15">
      <c r="B166" s="436"/>
      <c r="C166" s="433"/>
      <c r="D166" s="299" t="s">
        <v>523</v>
      </c>
      <c r="E166" s="300">
        <v>0</v>
      </c>
      <c r="F166" s="301">
        <v>0</v>
      </c>
      <c r="G166" s="301">
        <v>3</v>
      </c>
      <c r="H166" s="301">
        <v>3</v>
      </c>
      <c r="I166" s="301">
        <v>64</v>
      </c>
      <c r="J166" s="301">
        <v>6</v>
      </c>
      <c r="K166" s="301">
        <v>3</v>
      </c>
      <c r="L166" s="301">
        <v>0.09</v>
      </c>
      <c r="M166" s="301">
        <v>1.87</v>
      </c>
      <c r="N166" s="301">
        <v>1.96</v>
      </c>
      <c r="O166" s="301"/>
      <c r="P166" s="301" t="s">
        <v>537</v>
      </c>
      <c r="Q166" s="301">
        <v>1.3</v>
      </c>
      <c r="R166" s="301">
        <v>26</v>
      </c>
      <c r="S166" s="302">
        <v>35</v>
      </c>
      <c r="Y166" s="311"/>
    </row>
    <row r="167" spans="2:25" ht="15" customHeight="1" x14ac:dyDescent="0.15">
      <c r="B167" s="436"/>
      <c r="C167" s="433"/>
      <c r="D167" s="299" t="s">
        <v>524</v>
      </c>
      <c r="E167" s="300">
        <v>0</v>
      </c>
      <c r="F167" s="301">
        <v>0</v>
      </c>
      <c r="G167" s="301">
        <v>3</v>
      </c>
      <c r="H167" s="301">
        <v>3</v>
      </c>
      <c r="I167" s="301">
        <v>63</v>
      </c>
      <c r="J167" s="301">
        <v>11</v>
      </c>
      <c r="K167" s="301">
        <v>3</v>
      </c>
      <c r="L167" s="301">
        <v>0.1</v>
      </c>
      <c r="M167" s="301">
        <v>1.88</v>
      </c>
      <c r="N167" s="301">
        <v>1.98</v>
      </c>
      <c r="O167" s="301"/>
      <c r="P167" s="301" t="s">
        <v>536</v>
      </c>
      <c r="Q167" s="301">
        <v>3.3</v>
      </c>
      <c r="R167" s="301">
        <v>25.5</v>
      </c>
      <c r="S167" s="302">
        <v>29</v>
      </c>
      <c r="Y167" s="311"/>
    </row>
    <row r="168" spans="2:25" ht="15" customHeight="1" x14ac:dyDescent="0.15">
      <c r="B168" s="436"/>
      <c r="C168" s="433"/>
      <c r="D168" s="299" t="s">
        <v>525</v>
      </c>
      <c r="E168" s="300">
        <v>2</v>
      </c>
      <c r="F168" s="301">
        <v>0</v>
      </c>
      <c r="G168" s="301">
        <v>7</v>
      </c>
      <c r="H168" s="301">
        <v>7</v>
      </c>
      <c r="I168" s="301">
        <v>60</v>
      </c>
      <c r="J168" s="301">
        <v>14</v>
      </c>
      <c r="K168" s="301">
        <v>15</v>
      </c>
      <c r="L168" s="301">
        <v>0.12</v>
      </c>
      <c r="M168" s="301">
        <v>1.89</v>
      </c>
      <c r="N168" s="301">
        <v>2.0099999999999998</v>
      </c>
      <c r="O168" s="301"/>
      <c r="P168" s="301" t="s">
        <v>533</v>
      </c>
      <c r="Q168" s="301">
        <v>2.1</v>
      </c>
      <c r="R168" s="301">
        <v>20.100000000000001</v>
      </c>
      <c r="S168" s="302">
        <v>56</v>
      </c>
      <c r="Y168" s="311"/>
    </row>
    <row r="169" spans="2:25" ht="15" customHeight="1" x14ac:dyDescent="0.15">
      <c r="B169" s="436"/>
      <c r="C169" s="433"/>
      <c r="D169" s="299" t="s">
        <v>526</v>
      </c>
      <c r="E169" s="300">
        <v>1</v>
      </c>
      <c r="F169" s="301">
        <v>0</v>
      </c>
      <c r="G169" s="301">
        <v>7</v>
      </c>
      <c r="H169" s="301">
        <v>7</v>
      </c>
      <c r="I169" s="301">
        <v>49</v>
      </c>
      <c r="J169" s="301">
        <v>15</v>
      </c>
      <c r="K169" s="301">
        <v>4</v>
      </c>
      <c r="L169" s="301">
        <v>0.11</v>
      </c>
      <c r="M169" s="301">
        <v>1.88</v>
      </c>
      <c r="N169" s="301">
        <v>1.99</v>
      </c>
      <c r="O169" s="301"/>
      <c r="P169" s="301" t="s">
        <v>532</v>
      </c>
      <c r="Q169" s="301">
        <v>1.7</v>
      </c>
      <c r="R169" s="301">
        <v>17.8</v>
      </c>
      <c r="S169" s="302">
        <v>58</v>
      </c>
      <c r="Y169" s="311"/>
    </row>
    <row r="170" spans="2:25" ht="15" customHeight="1" x14ac:dyDescent="0.15">
      <c r="B170" s="436"/>
      <c r="C170" s="433"/>
      <c r="D170" s="299" t="s">
        <v>527</v>
      </c>
      <c r="E170" s="300">
        <v>1</v>
      </c>
      <c r="F170" s="301">
        <v>0</v>
      </c>
      <c r="G170" s="301">
        <v>5</v>
      </c>
      <c r="H170" s="301">
        <v>5</v>
      </c>
      <c r="I170" s="301">
        <v>49</v>
      </c>
      <c r="J170" s="301">
        <v>7</v>
      </c>
      <c r="K170" s="301">
        <v>8</v>
      </c>
      <c r="L170" s="301">
        <v>0.1</v>
      </c>
      <c r="M170" s="301">
        <v>1.89</v>
      </c>
      <c r="N170" s="301">
        <v>1.99</v>
      </c>
      <c r="O170" s="301"/>
      <c r="P170" s="301" t="s">
        <v>540</v>
      </c>
      <c r="Q170" s="301">
        <v>1.2</v>
      </c>
      <c r="R170" s="301">
        <v>16.600000000000001</v>
      </c>
      <c r="S170" s="302">
        <v>62</v>
      </c>
      <c r="Y170" s="311"/>
    </row>
    <row r="171" spans="2:25" ht="15" customHeight="1" x14ac:dyDescent="0.15">
      <c r="B171" s="436"/>
      <c r="C171" s="433"/>
      <c r="D171" s="299" t="s">
        <v>528</v>
      </c>
      <c r="E171" s="300">
        <v>1</v>
      </c>
      <c r="F171" s="301">
        <v>0</v>
      </c>
      <c r="G171" s="301">
        <v>5</v>
      </c>
      <c r="H171" s="301">
        <v>5</v>
      </c>
      <c r="I171" s="301">
        <v>45</v>
      </c>
      <c r="J171" s="301">
        <v>11</v>
      </c>
      <c r="K171" s="301">
        <v>3</v>
      </c>
      <c r="L171" s="301">
        <v>0.1</v>
      </c>
      <c r="M171" s="301">
        <v>1.89</v>
      </c>
      <c r="N171" s="301">
        <v>1.99</v>
      </c>
      <c r="O171" s="301"/>
      <c r="P171" s="301" t="s">
        <v>508</v>
      </c>
      <c r="Q171" s="301">
        <v>1.3</v>
      </c>
      <c r="R171" s="301">
        <v>15.7</v>
      </c>
      <c r="S171" s="302">
        <v>66</v>
      </c>
      <c r="Y171" s="311"/>
    </row>
    <row r="172" spans="2:25" ht="15" customHeight="1" x14ac:dyDescent="0.15">
      <c r="B172" s="436"/>
      <c r="C172" s="433"/>
      <c r="D172" s="299" t="s">
        <v>529</v>
      </c>
      <c r="E172" s="300">
        <v>1</v>
      </c>
      <c r="F172" s="301">
        <v>0</v>
      </c>
      <c r="G172" s="301">
        <v>6</v>
      </c>
      <c r="H172" s="301">
        <v>6</v>
      </c>
      <c r="I172" s="301">
        <v>41</v>
      </c>
      <c r="J172" s="301">
        <v>7</v>
      </c>
      <c r="K172" s="301">
        <v>3</v>
      </c>
      <c r="L172" s="301">
        <v>0.09</v>
      </c>
      <c r="M172" s="301">
        <v>1.89</v>
      </c>
      <c r="N172" s="301">
        <v>1.98</v>
      </c>
      <c r="O172" s="301"/>
      <c r="P172" s="301" t="s">
        <v>532</v>
      </c>
      <c r="Q172" s="301">
        <v>1.5</v>
      </c>
      <c r="R172" s="301">
        <v>15.5</v>
      </c>
      <c r="S172" s="302">
        <v>70</v>
      </c>
      <c r="Y172" s="311"/>
    </row>
    <row r="173" spans="2:25" ht="15" customHeight="1" x14ac:dyDescent="0.15">
      <c r="B173" s="436"/>
      <c r="C173" s="433"/>
      <c r="D173" s="299" t="s">
        <v>530</v>
      </c>
      <c r="E173" s="300">
        <v>1</v>
      </c>
      <c r="F173" s="301">
        <v>0</v>
      </c>
      <c r="G173" s="301">
        <v>5</v>
      </c>
      <c r="H173" s="301">
        <v>5</v>
      </c>
      <c r="I173" s="301">
        <v>41</v>
      </c>
      <c r="J173" s="301">
        <v>10</v>
      </c>
      <c r="K173" s="301">
        <v>8</v>
      </c>
      <c r="L173" s="301">
        <v>0.11</v>
      </c>
      <c r="M173" s="301">
        <v>1.88</v>
      </c>
      <c r="N173" s="301">
        <v>1.99</v>
      </c>
      <c r="O173" s="301"/>
      <c r="P173" s="301" t="s">
        <v>520</v>
      </c>
      <c r="Q173" s="301">
        <v>1</v>
      </c>
      <c r="R173" s="301">
        <v>14.3</v>
      </c>
      <c r="S173" s="302">
        <v>72</v>
      </c>
      <c r="Y173" s="311"/>
    </row>
    <row r="174" spans="2:25" ht="15" customHeight="1" x14ac:dyDescent="0.15">
      <c r="B174" s="436"/>
      <c r="C174" s="434"/>
      <c r="D174" s="299" t="s">
        <v>531</v>
      </c>
      <c r="E174" s="300">
        <v>1</v>
      </c>
      <c r="F174" s="301">
        <v>0</v>
      </c>
      <c r="G174" s="301">
        <v>6</v>
      </c>
      <c r="H174" s="301">
        <v>6</v>
      </c>
      <c r="I174" s="301">
        <v>36</v>
      </c>
      <c r="J174" s="301">
        <v>13</v>
      </c>
      <c r="K174" s="301">
        <v>6</v>
      </c>
      <c r="L174" s="301">
        <v>0.12</v>
      </c>
      <c r="M174" s="301">
        <v>1.92</v>
      </c>
      <c r="N174" s="301">
        <v>2.04</v>
      </c>
      <c r="O174" s="301"/>
      <c r="P174" s="301" t="s">
        <v>495</v>
      </c>
      <c r="Q174" s="301">
        <v>0.6</v>
      </c>
      <c r="R174" s="301">
        <v>14.1</v>
      </c>
      <c r="S174" s="302">
        <v>77</v>
      </c>
      <c r="Y174" s="311"/>
    </row>
    <row r="175" spans="2:25" ht="15" customHeight="1" x14ac:dyDescent="0.15">
      <c r="B175" s="436"/>
      <c r="C175" s="432">
        <v>42503</v>
      </c>
      <c r="D175" s="299" t="s">
        <v>494</v>
      </c>
      <c r="E175" s="300">
        <v>1</v>
      </c>
      <c r="F175" s="301">
        <v>0</v>
      </c>
      <c r="G175" s="301">
        <v>7</v>
      </c>
      <c r="H175" s="301">
        <v>7</v>
      </c>
      <c r="I175" s="301">
        <v>26</v>
      </c>
      <c r="J175" s="301">
        <v>8</v>
      </c>
      <c r="K175" s="301">
        <v>5</v>
      </c>
      <c r="L175" s="301">
        <v>0.13</v>
      </c>
      <c r="M175" s="301">
        <v>1.94</v>
      </c>
      <c r="N175" s="301">
        <v>2.0699999999999998</v>
      </c>
      <c r="O175" s="301"/>
      <c r="P175" s="301" t="s">
        <v>495</v>
      </c>
      <c r="Q175" s="301">
        <v>0.9</v>
      </c>
      <c r="R175" s="301">
        <v>13.2</v>
      </c>
      <c r="S175" s="302">
        <v>80</v>
      </c>
      <c r="Y175" s="311"/>
    </row>
    <row r="176" spans="2:25" ht="15" customHeight="1" x14ac:dyDescent="0.15">
      <c r="B176" s="436"/>
      <c r="C176" s="433"/>
      <c r="D176" s="299" t="s">
        <v>497</v>
      </c>
      <c r="E176" s="300">
        <v>0</v>
      </c>
      <c r="F176" s="301">
        <v>0</v>
      </c>
      <c r="G176" s="301">
        <v>6</v>
      </c>
      <c r="H176" s="301">
        <v>6</v>
      </c>
      <c r="I176" s="301">
        <v>23</v>
      </c>
      <c r="J176" s="301">
        <v>12</v>
      </c>
      <c r="K176" s="301">
        <v>13</v>
      </c>
      <c r="L176" s="301">
        <v>0.1</v>
      </c>
      <c r="M176" s="301">
        <v>1.98</v>
      </c>
      <c r="N176" s="301">
        <v>2.08</v>
      </c>
      <c r="O176" s="301"/>
      <c r="P176" s="301" t="s">
        <v>495</v>
      </c>
      <c r="Q176" s="301">
        <v>1.6</v>
      </c>
      <c r="R176" s="301">
        <v>13.1</v>
      </c>
      <c r="S176" s="302">
        <v>82</v>
      </c>
      <c r="Y176" s="311"/>
    </row>
    <row r="177" spans="2:25" ht="15" customHeight="1" x14ac:dyDescent="0.15">
      <c r="B177" s="436"/>
      <c r="C177" s="433"/>
      <c r="D177" s="299" t="s">
        <v>499</v>
      </c>
      <c r="E177" s="300">
        <v>0</v>
      </c>
      <c r="F177" s="301">
        <v>0</v>
      </c>
      <c r="G177" s="301">
        <v>5</v>
      </c>
      <c r="H177" s="301">
        <v>5</v>
      </c>
      <c r="I177" s="301">
        <v>21</v>
      </c>
      <c r="J177" s="301">
        <v>14</v>
      </c>
      <c r="K177" s="301">
        <v>3</v>
      </c>
      <c r="L177" s="301">
        <v>0.12</v>
      </c>
      <c r="M177" s="301">
        <v>2.04</v>
      </c>
      <c r="N177" s="301">
        <v>2.16</v>
      </c>
      <c r="O177" s="301"/>
      <c r="P177" s="301" t="s">
        <v>500</v>
      </c>
      <c r="Q177" s="301">
        <v>1.4</v>
      </c>
      <c r="R177" s="301">
        <v>12.2</v>
      </c>
      <c r="S177" s="302">
        <v>84</v>
      </c>
      <c r="Y177" s="311"/>
    </row>
    <row r="178" spans="2:25" ht="15" customHeight="1" x14ac:dyDescent="0.15">
      <c r="B178" s="436"/>
      <c r="C178" s="433"/>
      <c r="D178" s="299" t="s">
        <v>502</v>
      </c>
      <c r="E178" s="300">
        <v>0</v>
      </c>
      <c r="F178" s="301">
        <v>0</v>
      </c>
      <c r="G178" s="301">
        <v>5</v>
      </c>
      <c r="H178" s="301">
        <v>5</v>
      </c>
      <c r="I178" s="301" t="s">
        <v>503</v>
      </c>
      <c r="J178" s="301">
        <v>10</v>
      </c>
      <c r="K178" s="301">
        <v>4</v>
      </c>
      <c r="L178" s="301">
        <v>0.12</v>
      </c>
      <c r="M178" s="301">
        <v>2.0299999999999998</v>
      </c>
      <c r="N178" s="301">
        <v>2.15</v>
      </c>
      <c r="O178" s="301"/>
      <c r="P178" s="301" t="s">
        <v>508</v>
      </c>
      <c r="Q178" s="301">
        <v>1.8</v>
      </c>
      <c r="R178" s="301">
        <v>12.1</v>
      </c>
      <c r="S178" s="302">
        <v>85</v>
      </c>
      <c r="Y178" s="311"/>
    </row>
    <row r="179" spans="2:25" ht="15" customHeight="1" x14ac:dyDescent="0.15">
      <c r="B179" s="436"/>
      <c r="C179" s="433"/>
      <c r="D179" s="299" t="s">
        <v>505</v>
      </c>
      <c r="E179" s="300">
        <v>0</v>
      </c>
      <c r="F179" s="301">
        <v>0</v>
      </c>
      <c r="G179" s="301">
        <v>5</v>
      </c>
      <c r="H179" s="301">
        <v>5</v>
      </c>
      <c r="I179" s="301">
        <v>13</v>
      </c>
      <c r="J179" s="301">
        <v>16</v>
      </c>
      <c r="K179" s="301">
        <v>13</v>
      </c>
      <c r="L179" s="301">
        <v>0.12</v>
      </c>
      <c r="M179" s="301">
        <v>2.0499999999999998</v>
      </c>
      <c r="N179" s="301">
        <v>2.17</v>
      </c>
      <c r="O179" s="301"/>
      <c r="P179" s="301" t="s">
        <v>495</v>
      </c>
      <c r="Q179" s="301">
        <v>1.7</v>
      </c>
      <c r="R179" s="301">
        <v>12.3</v>
      </c>
      <c r="S179" s="302">
        <v>87</v>
      </c>
      <c r="Y179" s="311"/>
    </row>
    <row r="180" spans="2:25" ht="15" customHeight="1" x14ac:dyDescent="0.15">
      <c r="B180" s="436"/>
      <c r="C180" s="433"/>
      <c r="D180" s="299" t="s">
        <v>507</v>
      </c>
      <c r="E180" s="300">
        <v>0</v>
      </c>
      <c r="F180" s="301">
        <v>1</v>
      </c>
      <c r="G180" s="301">
        <v>4</v>
      </c>
      <c r="H180" s="301">
        <v>5</v>
      </c>
      <c r="I180" s="301">
        <v>14</v>
      </c>
      <c r="J180" s="301">
        <v>16</v>
      </c>
      <c r="K180" s="301">
        <v>6</v>
      </c>
      <c r="L180" s="301">
        <v>0.11</v>
      </c>
      <c r="M180" s="301">
        <v>2.06</v>
      </c>
      <c r="N180" s="301">
        <v>2.17</v>
      </c>
      <c r="O180" s="301"/>
      <c r="P180" s="301" t="s">
        <v>500</v>
      </c>
      <c r="Q180" s="301">
        <v>1.8</v>
      </c>
      <c r="R180" s="301">
        <v>13.8</v>
      </c>
      <c r="S180" s="302">
        <v>83</v>
      </c>
      <c r="Y180" s="311"/>
    </row>
    <row r="181" spans="2:25" ht="15" customHeight="1" x14ac:dyDescent="0.15">
      <c r="B181" s="436"/>
      <c r="C181" s="433"/>
      <c r="D181" s="299" t="s">
        <v>510</v>
      </c>
      <c r="E181" s="300">
        <v>0</v>
      </c>
      <c r="F181" s="301">
        <v>1</v>
      </c>
      <c r="G181" s="301">
        <v>6</v>
      </c>
      <c r="H181" s="301">
        <v>7</v>
      </c>
      <c r="I181" s="301">
        <v>16</v>
      </c>
      <c r="J181" s="301">
        <v>16</v>
      </c>
      <c r="K181" s="301">
        <v>14</v>
      </c>
      <c r="L181" s="301">
        <v>0.12</v>
      </c>
      <c r="M181" s="301">
        <v>2.12</v>
      </c>
      <c r="N181" s="301">
        <v>2.2400000000000002</v>
      </c>
      <c r="O181" s="301"/>
      <c r="P181" s="301" t="s">
        <v>500</v>
      </c>
      <c r="Q181" s="301">
        <v>1.4</v>
      </c>
      <c r="R181" s="301">
        <v>16.600000000000001</v>
      </c>
      <c r="S181" s="302">
        <v>75</v>
      </c>
      <c r="Y181" s="311"/>
    </row>
    <row r="182" spans="2:25" ht="15" customHeight="1" x14ac:dyDescent="0.15">
      <c r="B182" s="436"/>
      <c r="C182" s="433"/>
      <c r="D182" s="299" t="s">
        <v>512</v>
      </c>
      <c r="E182" s="300">
        <v>1</v>
      </c>
      <c r="F182" s="301">
        <v>2</v>
      </c>
      <c r="G182" s="301">
        <v>8</v>
      </c>
      <c r="H182" s="301">
        <v>10</v>
      </c>
      <c r="I182" s="301">
        <v>22</v>
      </c>
      <c r="J182" s="301">
        <v>18</v>
      </c>
      <c r="K182" s="301">
        <v>8</v>
      </c>
      <c r="L182" s="301">
        <v>0.12</v>
      </c>
      <c r="M182" s="301">
        <v>2.14</v>
      </c>
      <c r="N182" s="301">
        <v>2.2599999999999998</v>
      </c>
      <c r="O182" s="301"/>
      <c r="P182" s="301" t="s">
        <v>500</v>
      </c>
      <c r="Q182" s="301">
        <v>1.2</v>
      </c>
      <c r="R182" s="301">
        <v>18.899999999999999</v>
      </c>
      <c r="S182" s="302">
        <v>68</v>
      </c>
      <c r="Y182" s="311"/>
    </row>
    <row r="183" spans="2:25" ht="15" customHeight="1" x14ac:dyDescent="0.15">
      <c r="B183" s="436"/>
      <c r="C183" s="433"/>
      <c r="D183" s="299" t="s">
        <v>513</v>
      </c>
      <c r="E183" s="300">
        <v>1</v>
      </c>
      <c r="F183" s="301">
        <v>1</v>
      </c>
      <c r="G183" s="301">
        <v>8</v>
      </c>
      <c r="H183" s="301">
        <v>9</v>
      </c>
      <c r="I183" s="301">
        <v>43</v>
      </c>
      <c r="J183" s="301">
        <v>18</v>
      </c>
      <c r="K183" s="301">
        <v>12</v>
      </c>
      <c r="L183" s="301">
        <v>0.12</v>
      </c>
      <c r="M183" s="301">
        <v>1.96</v>
      </c>
      <c r="N183" s="301">
        <v>2.08</v>
      </c>
      <c r="O183" s="301"/>
      <c r="P183" s="301" t="s">
        <v>520</v>
      </c>
      <c r="Q183" s="301">
        <v>1.6</v>
      </c>
      <c r="R183" s="301">
        <v>19.899999999999999</v>
      </c>
      <c r="S183" s="302">
        <v>67</v>
      </c>
      <c r="Y183" s="311"/>
    </row>
    <row r="184" spans="2:25" ht="15" customHeight="1" thickBot="1" x14ac:dyDescent="0.2">
      <c r="B184" s="436"/>
      <c r="C184" s="433"/>
      <c r="D184" s="312" t="s">
        <v>514</v>
      </c>
      <c r="E184" s="313">
        <v>1</v>
      </c>
      <c r="F184" s="306">
        <v>1</v>
      </c>
      <c r="G184" s="306">
        <v>4</v>
      </c>
      <c r="H184" s="306">
        <v>5</v>
      </c>
      <c r="I184" s="306">
        <v>59</v>
      </c>
      <c r="J184" s="306">
        <v>17</v>
      </c>
      <c r="K184" s="306">
        <v>19</v>
      </c>
      <c r="L184" s="306">
        <v>0.12</v>
      </c>
      <c r="M184" s="306">
        <v>1.89</v>
      </c>
      <c r="N184" s="306">
        <v>2.0099999999999998</v>
      </c>
      <c r="O184" s="306"/>
      <c r="P184" s="306" t="s">
        <v>520</v>
      </c>
      <c r="Q184" s="306">
        <v>3.9</v>
      </c>
      <c r="R184" s="306">
        <v>21.8</v>
      </c>
      <c r="S184" s="307">
        <v>56</v>
      </c>
      <c r="Y184" s="311"/>
    </row>
    <row r="185" spans="2:25" ht="15" customHeight="1" x14ac:dyDescent="0.15">
      <c r="B185" s="436" t="s">
        <v>539</v>
      </c>
      <c r="C185" s="433"/>
      <c r="D185" s="295" t="s">
        <v>516</v>
      </c>
      <c r="E185" s="296">
        <v>1</v>
      </c>
      <c r="F185" s="297">
        <v>0</v>
      </c>
      <c r="G185" s="297">
        <v>3</v>
      </c>
      <c r="H185" s="297">
        <v>3</v>
      </c>
      <c r="I185" s="297">
        <v>64</v>
      </c>
      <c r="J185" s="297">
        <v>26</v>
      </c>
      <c r="K185" s="297">
        <v>14</v>
      </c>
      <c r="L185" s="297">
        <v>0.11</v>
      </c>
      <c r="M185" s="297">
        <v>1.89</v>
      </c>
      <c r="N185" s="297">
        <v>2</v>
      </c>
      <c r="O185" s="297"/>
      <c r="P185" s="297" t="s">
        <v>520</v>
      </c>
      <c r="Q185" s="297">
        <v>3.2</v>
      </c>
      <c r="R185" s="297">
        <v>23.1</v>
      </c>
      <c r="S185" s="298">
        <v>52</v>
      </c>
      <c r="Y185" s="311"/>
    </row>
    <row r="186" spans="2:25" ht="15" customHeight="1" x14ac:dyDescent="0.15">
      <c r="B186" s="436"/>
      <c r="C186" s="433"/>
      <c r="D186" s="299" t="s">
        <v>518</v>
      </c>
      <c r="E186" s="300">
        <v>1</v>
      </c>
      <c r="F186" s="301">
        <v>0</v>
      </c>
      <c r="G186" s="301">
        <v>3</v>
      </c>
      <c r="H186" s="301">
        <v>3</v>
      </c>
      <c r="I186" s="301">
        <v>69</v>
      </c>
      <c r="J186" s="301">
        <v>21</v>
      </c>
      <c r="K186" s="301">
        <v>7</v>
      </c>
      <c r="L186" s="301">
        <v>0.09</v>
      </c>
      <c r="M186" s="301">
        <v>1.89</v>
      </c>
      <c r="N186" s="301">
        <v>1.98</v>
      </c>
      <c r="O186" s="301"/>
      <c r="P186" s="301" t="s">
        <v>517</v>
      </c>
      <c r="Q186" s="301">
        <v>2.9</v>
      </c>
      <c r="R186" s="301">
        <v>23.8</v>
      </c>
      <c r="S186" s="302">
        <v>50</v>
      </c>
      <c r="Y186" s="311"/>
    </row>
    <row r="187" spans="2:25" ht="15" customHeight="1" x14ac:dyDescent="0.15">
      <c r="B187" s="436"/>
      <c r="C187" s="433"/>
      <c r="D187" s="299" t="s">
        <v>519</v>
      </c>
      <c r="E187" s="300">
        <v>1</v>
      </c>
      <c r="F187" s="301">
        <v>0</v>
      </c>
      <c r="G187" s="301">
        <v>3</v>
      </c>
      <c r="H187" s="301">
        <v>3</v>
      </c>
      <c r="I187" s="301">
        <v>74</v>
      </c>
      <c r="J187" s="301">
        <v>21</v>
      </c>
      <c r="K187" s="301">
        <v>17</v>
      </c>
      <c r="L187" s="301">
        <v>0.11</v>
      </c>
      <c r="M187" s="301">
        <v>1.9</v>
      </c>
      <c r="N187" s="301">
        <v>2.0099999999999998</v>
      </c>
      <c r="O187" s="301"/>
      <c r="P187" s="301" t="s">
        <v>517</v>
      </c>
      <c r="Q187" s="301">
        <v>2.7</v>
      </c>
      <c r="R187" s="301">
        <v>24.4</v>
      </c>
      <c r="S187" s="302">
        <v>44</v>
      </c>
      <c r="Y187" s="311"/>
    </row>
    <row r="188" spans="2:25" ht="15" customHeight="1" x14ac:dyDescent="0.15">
      <c r="B188" s="436"/>
      <c r="C188" s="433"/>
      <c r="D188" s="299" t="s">
        <v>521</v>
      </c>
      <c r="E188" s="300">
        <v>1</v>
      </c>
      <c r="F188" s="301">
        <v>0</v>
      </c>
      <c r="G188" s="301">
        <v>3</v>
      </c>
      <c r="H188" s="301">
        <v>3</v>
      </c>
      <c r="I188" s="301">
        <v>81</v>
      </c>
      <c r="J188" s="301">
        <v>21</v>
      </c>
      <c r="K188" s="301">
        <v>20</v>
      </c>
      <c r="L188" s="301">
        <v>0.1</v>
      </c>
      <c r="M188" s="301">
        <v>1.9</v>
      </c>
      <c r="N188" s="301">
        <v>2</v>
      </c>
      <c r="O188" s="301"/>
      <c r="P188" s="301" t="s">
        <v>517</v>
      </c>
      <c r="Q188" s="301">
        <v>1.8</v>
      </c>
      <c r="R188" s="301">
        <v>25.8</v>
      </c>
      <c r="S188" s="302">
        <v>42</v>
      </c>
      <c r="Y188" s="311"/>
    </row>
    <row r="189" spans="2:25" ht="15" customHeight="1" x14ac:dyDescent="0.15">
      <c r="B189" s="436"/>
      <c r="C189" s="433"/>
      <c r="D189" s="299" t="s">
        <v>522</v>
      </c>
      <c r="E189" s="300">
        <v>1</v>
      </c>
      <c r="F189" s="301">
        <v>0</v>
      </c>
      <c r="G189" s="301">
        <v>4</v>
      </c>
      <c r="H189" s="301">
        <v>4</v>
      </c>
      <c r="I189" s="301">
        <v>89</v>
      </c>
      <c r="J189" s="301">
        <v>25</v>
      </c>
      <c r="K189" s="301">
        <v>19</v>
      </c>
      <c r="L189" s="301">
        <v>0.09</v>
      </c>
      <c r="M189" s="301">
        <v>1.89</v>
      </c>
      <c r="N189" s="301">
        <v>1.98</v>
      </c>
      <c r="O189" s="301"/>
      <c r="P189" s="301" t="s">
        <v>517</v>
      </c>
      <c r="Q189" s="301">
        <v>2.7</v>
      </c>
      <c r="R189" s="301">
        <v>26</v>
      </c>
      <c r="S189" s="302">
        <v>41</v>
      </c>
      <c r="Y189" s="311"/>
    </row>
    <row r="190" spans="2:25" ht="15" customHeight="1" x14ac:dyDescent="0.15">
      <c r="B190" s="436"/>
      <c r="C190" s="433"/>
      <c r="D190" s="299" t="s">
        <v>523</v>
      </c>
      <c r="E190" s="300">
        <v>1</v>
      </c>
      <c r="F190" s="301">
        <v>0</v>
      </c>
      <c r="G190" s="301">
        <v>4</v>
      </c>
      <c r="H190" s="301">
        <v>4</v>
      </c>
      <c r="I190" s="301">
        <v>97</v>
      </c>
      <c r="J190" s="301">
        <v>30</v>
      </c>
      <c r="K190" s="301">
        <v>13</v>
      </c>
      <c r="L190" s="301">
        <v>0.1</v>
      </c>
      <c r="M190" s="301">
        <v>1.89</v>
      </c>
      <c r="N190" s="301">
        <v>1.99</v>
      </c>
      <c r="O190" s="301"/>
      <c r="P190" s="301" t="s">
        <v>520</v>
      </c>
      <c r="Q190" s="301">
        <v>2.4</v>
      </c>
      <c r="R190" s="301">
        <v>26</v>
      </c>
      <c r="S190" s="302">
        <v>40</v>
      </c>
      <c r="Y190" s="311"/>
    </row>
    <row r="191" spans="2:25" ht="15" customHeight="1" x14ac:dyDescent="0.15">
      <c r="B191" s="436"/>
      <c r="C191" s="433"/>
      <c r="D191" s="299" t="s">
        <v>524</v>
      </c>
      <c r="E191" s="300">
        <v>1</v>
      </c>
      <c r="F191" s="301">
        <v>0</v>
      </c>
      <c r="G191" s="301">
        <v>4</v>
      </c>
      <c r="H191" s="301">
        <v>4</v>
      </c>
      <c r="I191" s="301">
        <v>100</v>
      </c>
      <c r="J191" s="301">
        <v>25</v>
      </c>
      <c r="K191" s="301">
        <v>16</v>
      </c>
      <c r="L191" s="301">
        <v>0.11</v>
      </c>
      <c r="M191" s="301">
        <v>1.88</v>
      </c>
      <c r="N191" s="301">
        <v>1.99</v>
      </c>
      <c r="O191" s="301"/>
      <c r="P191" s="301" t="s">
        <v>520</v>
      </c>
      <c r="Q191" s="301">
        <v>1.9</v>
      </c>
      <c r="R191" s="301">
        <v>25.1</v>
      </c>
      <c r="S191" s="302">
        <v>39</v>
      </c>
      <c r="Y191" s="311"/>
    </row>
    <row r="192" spans="2:25" ht="15" customHeight="1" x14ac:dyDescent="0.15">
      <c r="B192" s="436"/>
      <c r="C192" s="433"/>
      <c r="D192" s="299" t="s">
        <v>525</v>
      </c>
      <c r="E192" s="300">
        <v>1</v>
      </c>
      <c r="F192" s="301">
        <v>0</v>
      </c>
      <c r="G192" s="301">
        <v>6</v>
      </c>
      <c r="H192" s="301">
        <v>6</v>
      </c>
      <c r="I192" s="301">
        <v>92</v>
      </c>
      <c r="J192" s="301">
        <v>18</v>
      </c>
      <c r="K192" s="301">
        <v>11</v>
      </c>
      <c r="L192" s="301">
        <v>0.1</v>
      </c>
      <c r="M192" s="301">
        <v>1.89</v>
      </c>
      <c r="N192" s="301">
        <v>1.99</v>
      </c>
      <c r="O192" s="301"/>
      <c r="P192" s="301" t="s">
        <v>517</v>
      </c>
      <c r="Q192" s="301">
        <v>2</v>
      </c>
      <c r="R192" s="301">
        <v>23.8</v>
      </c>
      <c r="S192" s="302">
        <v>42</v>
      </c>
      <c r="Y192" s="311"/>
    </row>
    <row r="193" spans="2:25" ht="15" customHeight="1" x14ac:dyDescent="0.15">
      <c r="B193" s="436"/>
      <c r="C193" s="433"/>
      <c r="D193" s="299" t="s">
        <v>526</v>
      </c>
      <c r="E193" s="300">
        <v>1</v>
      </c>
      <c r="F193" s="301">
        <v>0</v>
      </c>
      <c r="G193" s="301">
        <v>8</v>
      </c>
      <c r="H193" s="301">
        <v>8</v>
      </c>
      <c r="I193" s="301">
        <v>76</v>
      </c>
      <c r="J193" s="301">
        <v>17</v>
      </c>
      <c r="K193" s="301">
        <v>15</v>
      </c>
      <c r="L193" s="301">
        <v>0.12</v>
      </c>
      <c r="M193" s="301">
        <v>1.88</v>
      </c>
      <c r="N193" s="301">
        <v>2</v>
      </c>
      <c r="O193" s="301"/>
      <c r="P193" s="301" t="s">
        <v>532</v>
      </c>
      <c r="Q193" s="301">
        <v>2.4</v>
      </c>
      <c r="R193" s="301">
        <v>22</v>
      </c>
      <c r="S193" s="302">
        <v>34</v>
      </c>
      <c r="Y193" s="311"/>
    </row>
    <row r="194" spans="2:25" ht="15" customHeight="1" x14ac:dyDescent="0.15">
      <c r="B194" s="436"/>
      <c r="C194" s="433"/>
      <c r="D194" s="299" t="s">
        <v>527</v>
      </c>
      <c r="E194" s="300">
        <v>1</v>
      </c>
      <c r="F194" s="301">
        <v>0</v>
      </c>
      <c r="G194" s="301">
        <v>5</v>
      </c>
      <c r="H194" s="301">
        <v>5</v>
      </c>
      <c r="I194" s="301">
        <v>64</v>
      </c>
      <c r="J194" s="301">
        <v>21</v>
      </c>
      <c r="K194" s="301">
        <v>11</v>
      </c>
      <c r="L194" s="301">
        <v>0.1</v>
      </c>
      <c r="M194" s="301">
        <v>1.89</v>
      </c>
      <c r="N194" s="301">
        <v>1.99</v>
      </c>
      <c r="O194" s="301"/>
      <c r="P194" s="301" t="s">
        <v>517</v>
      </c>
      <c r="Q194" s="301">
        <v>0.7</v>
      </c>
      <c r="R194" s="301">
        <v>20.100000000000001</v>
      </c>
      <c r="S194" s="302">
        <v>52</v>
      </c>
      <c r="Y194" s="311"/>
    </row>
    <row r="195" spans="2:25" ht="15" customHeight="1" x14ac:dyDescent="0.15">
      <c r="B195" s="436"/>
      <c r="C195" s="433"/>
      <c r="D195" s="299" t="s">
        <v>528</v>
      </c>
      <c r="E195" s="300">
        <v>1</v>
      </c>
      <c r="F195" s="301">
        <v>0</v>
      </c>
      <c r="G195" s="301">
        <v>5</v>
      </c>
      <c r="H195" s="301">
        <v>5</v>
      </c>
      <c r="I195" s="301">
        <v>55</v>
      </c>
      <c r="J195" s="301">
        <v>16</v>
      </c>
      <c r="K195" s="301">
        <v>6</v>
      </c>
      <c r="L195" s="301">
        <v>0.11</v>
      </c>
      <c r="M195" s="301">
        <v>1.9</v>
      </c>
      <c r="N195" s="301">
        <v>2.0099999999999998</v>
      </c>
      <c r="O195" s="301"/>
      <c r="P195" s="301" t="s">
        <v>540</v>
      </c>
      <c r="Q195" s="301">
        <v>1</v>
      </c>
      <c r="R195" s="301">
        <v>19.399999999999999</v>
      </c>
      <c r="S195" s="302">
        <v>62</v>
      </c>
      <c r="Y195" s="311"/>
    </row>
    <row r="196" spans="2:25" ht="15" customHeight="1" x14ac:dyDescent="0.15">
      <c r="B196" s="436"/>
      <c r="C196" s="433"/>
      <c r="D196" s="299" t="s">
        <v>529</v>
      </c>
      <c r="E196" s="300">
        <v>1</v>
      </c>
      <c r="F196" s="301">
        <v>0</v>
      </c>
      <c r="G196" s="301">
        <v>7</v>
      </c>
      <c r="H196" s="301">
        <v>7</v>
      </c>
      <c r="I196" s="301">
        <v>50</v>
      </c>
      <c r="J196" s="301">
        <v>15</v>
      </c>
      <c r="K196" s="301">
        <v>10</v>
      </c>
      <c r="L196" s="301">
        <v>0.12</v>
      </c>
      <c r="M196" s="301">
        <v>1.92</v>
      </c>
      <c r="N196" s="301">
        <v>2.04</v>
      </c>
      <c r="O196" s="301"/>
      <c r="P196" s="301" t="s">
        <v>508</v>
      </c>
      <c r="Q196" s="301">
        <v>0.8</v>
      </c>
      <c r="R196" s="301">
        <v>17</v>
      </c>
      <c r="S196" s="302">
        <v>65</v>
      </c>
      <c r="Y196" s="311"/>
    </row>
    <row r="197" spans="2:25" ht="15" customHeight="1" x14ac:dyDescent="0.15">
      <c r="B197" s="436"/>
      <c r="C197" s="433"/>
      <c r="D197" s="299" t="s">
        <v>530</v>
      </c>
      <c r="E197" s="300">
        <v>1</v>
      </c>
      <c r="F197" s="301">
        <v>0</v>
      </c>
      <c r="G197" s="301">
        <v>6</v>
      </c>
      <c r="H197" s="301">
        <v>6</v>
      </c>
      <c r="I197" s="301">
        <v>38</v>
      </c>
      <c r="J197" s="301">
        <v>26</v>
      </c>
      <c r="K197" s="301">
        <v>13</v>
      </c>
      <c r="L197" s="301">
        <v>0.13</v>
      </c>
      <c r="M197" s="301">
        <v>1.91</v>
      </c>
      <c r="N197" s="301">
        <v>2.04</v>
      </c>
      <c r="O197" s="301"/>
      <c r="P197" s="301" t="s">
        <v>508</v>
      </c>
      <c r="Q197" s="301">
        <v>1.3</v>
      </c>
      <c r="R197" s="301">
        <v>18</v>
      </c>
      <c r="S197" s="302">
        <v>72</v>
      </c>
      <c r="Y197" s="311"/>
    </row>
    <row r="198" spans="2:25" ht="15" customHeight="1" x14ac:dyDescent="0.15">
      <c r="B198" s="436"/>
      <c r="C198" s="434"/>
      <c r="D198" s="299" t="s">
        <v>531</v>
      </c>
      <c r="E198" s="300">
        <v>1</v>
      </c>
      <c r="F198" s="301">
        <v>0</v>
      </c>
      <c r="G198" s="301">
        <v>5</v>
      </c>
      <c r="H198" s="301">
        <v>5</v>
      </c>
      <c r="I198" s="301">
        <v>33</v>
      </c>
      <c r="J198" s="301">
        <v>24</v>
      </c>
      <c r="K198" s="301">
        <v>14</v>
      </c>
      <c r="L198" s="301">
        <v>0.12</v>
      </c>
      <c r="M198" s="301">
        <v>1.92</v>
      </c>
      <c r="N198" s="301">
        <v>2.04</v>
      </c>
      <c r="O198" s="301"/>
      <c r="P198" s="301" t="s">
        <v>500</v>
      </c>
      <c r="Q198" s="301">
        <v>2.2999999999999998</v>
      </c>
      <c r="R198" s="301">
        <v>17.5</v>
      </c>
      <c r="S198" s="302">
        <v>75</v>
      </c>
      <c r="Y198" s="311"/>
    </row>
    <row r="199" spans="2:25" ht="15" customHeight="1" x14ac:dyDescent="0.15">
      <c r="B199" s="436"/>
      <c r="C199" s="432">
        <v>42504</v>
      </c>
      <c r="D199" s="299" t="s">
        <v>494</v>
      </c>
      <c r="E199" s="300">
        <v>1</v>
      </c>
      <c r="F199" s="301">
        <v>0</v>
      </c>
      <c r="G199" s="301">
        <v>6</v>
      </c>
      <c r="H199" s="301">
        <v>6</v>
      </c>
      <c r="I199" s="301">
        <v>31</v>
      </c>
      <c r="J199" s="301">
        <v>17</v>
      </c>
      <c r="K199" s="301">
        <v>12</v>
      </c>
      <c r="L199" s="301">
        <v>0.12</v>
      </c>
      <c r="M199" s="301">
        <v>1.99</v>
      </c>
      <c r="N199" s="301">
        <v>2.11</v>
      </c>
      <c r="O199" s="301"/>
      <c r="P199" s="301" t="s">
        <v>508</v>
      </c>
      <c r="Q199" s="301">
        <v>1.6</v>
      </c>
      <c r="R199" s="301">
        <v>17.5</v>
      </c>
      <c r="S199" s="302">
        <v>76</v>
      </c>
      <c r="Y199" s="311"/>
    </row>
    <row r="200" spans="2:25" ht="15" customHeight="1" x14ac:dyDescent="0.15">
      <c r="B200" s="436"/>
      <c r="C200" s="433"/>
      <c r="D200" s="299" t="s">
        <v>497</v>
      </c>
      <c r="E200" s="300">
        <v>1</v>
      </c>
      <c r="F200" s="301">
        <v>0</v>
      </c>
      <c r="G200" s="301">
        <v>5</v>
      </c>
      <c r="H200" s="301">
        <v>5</v>
      </c>
      <c r="I200" s="301">
        <v>30</v>
      </c>
      <c r="J200" s="301">
        <v>20</v>
      </c>
      <c r="K200" s="301">
        <v>15</v>
      </c>
      <c r="L200" s="301">
        <v>0.12</v>
      </c>
      <c r="M200" s="301">
        <v>1.97</v>
      </c>
      <c r="N200" s="301">
        <v>2.09</v>
      </c>
      <c r="O200" s="301"/>
      <c r="P200" s="301" t="s">
        <v>500</v>
      </c>
      <c r="Q200" s="301">
        <v>2</v>
      </c>
      <c r="R200" s="301">
        <v>17.5</v>
      </c>
      <c r="S200" s="302">
        <v>75</v>
      </c>
      <c r="Y200" s="311"/>
    </row>
    <row r="201" spans="2:25" ht="15" customHeight="1" x14ac:dyDescent="0.15">
      <c r="B201" s="436"/>
      <c r="C201" s="433"/>
      <c r="D201" s="299" t="s">
        <v>499</v>
      </c>
      <c r="E201" s="300">
        <v>1</v>
      </c>
      <c r="F201" s="301">
        <v>0</v>
      </c>
      <c r="G201" s="301">
        <v>5</v>
      </c>
      <c r="H201" s="301">
        <v>5</v>
      </c>
      <c r="I201" s="301">
        <v>28</v>
      </c>
      <c r="J201" s="301">
        <v>20</v>
      </c>
      <c r="K201" s="301">
        <v>12</v>
      </c>
      <c r="L201" s="301">
        <v>0.11</v>
      </c>
      <c r="M201" s="301">
        <v>2</v>
      </c>
      <c r="N201" s="301">
        <v>2.11</v>
      </c>
      <c r="O201" s="301"/>
      <c r="P201" s="301" t="s">
        <v>508</v>
      </c>
      <c r="Q201" s="301">
        <v>1.7</v>
      </c>
      <c r="R201" s="301">
        <v>16.8</v>
      </c>
      <c r="S201" s="302">
        <v>74</v>
      </c>
      <c r="Y201" s="311"/>
    </row>
    <row r="202" spans="2:25" ht="15" customHeight="1" x14ac:dyDescent="0.15">
      <c r="B202" s="436"/>
      <c r="C202" s="433"/>
      <c r="D202" s="299" t="s">
        <v>502</v>
      </c>
      <c r="E202" s="300">
        <v>1</v>
      </c>
      <c r="F202" s="301">
        <v>0</v>
      </c>
      <c r="G202" s="301">
        <v>5</v>
      </c>
      <c r="H202" s="301">
        <v>5</v>
      </c>
      <c r="I202" s="301">
        <v>25</v>
      </c>
      <c r="J202" s="301">
        <v>22</v>
      </c>
      <c r="K202" s="301">
        <v>16</v>
      </c>
      <c r="L202" s="301">
        <v>0.1</v>
      </c>
      <c r="M202" s="301">
        <v>2.17</v>
      </c>
      <c r="N202" s="301">
        <v>2.27</v>
      </c>
      <c r="O202" s="301"/>
      <c r="P202" s="301" t="s">
        <v>508</v>
      </c>
      <c r="Q202" s="301">
        <v>2.4</v>
      </c>
      <c r="R202" s="301">
        <v>17.5</v>
      </c>
      <c r="S202" s="302">
        <v>66</v>
      </c>
      <c r="Y202" s="311"/>
    </row>
    <row r="203" spans="2:25" ht="15" customHeight="1" x14ac:dyDescent="0.15">
      <c r="B203" s="436"/>
      <c r="C203" s="433"/>
      <c r="D203" s="299" t="s">
        <v>505</v>
      </c>
      <c r="E203" s="300">
        <v>0</v>
      </c>
      <c r="F203" s="301">
        <v>0</v>
      </c>
      <c r="G203" s="301">
        <v>4</v>
      </c>
      <c r="H203" s="301">
        <v>4</v>
      </c>
      <c r="I203" s="301">
        <v>25</v>
      </c>
      <c r="J203" s="301">
        <v>22</v>
      </c>
      <c r="K203" s="301">
        <v>15</v>
      </c>
      <c r="L203" s="301">
        <v>0.11</v>
      </c>
      <c r="M203" s="301">
        <v>2.0699999999999998</v>
      </c>
      <c r="N203" s="301">
        <v>2.1800000000000002</v>
      </c>
      <c r="O203" s="301"/>
      <c r="P203" s="301" t="s">
        <v>500</v>
      </c>
      <c r="Q203" s="301">
        <v>2.2000000000000002</v>
      </c>
      <c r="R203" s="301">
        <v>17.7</v>
      </c>
      <c r="S203" s="302">
        <v>63</v>
      </c>
      <c r="Y203" s="311"/>
    </row>
    <row r="204" spans="2:25" ht="15" customHeight="1" x14ac:dyDescent="0.15">
      <c r="B204" s="436"/>
      <c r="C204" s="433"/>
      <c r="D204" s="299" t="s">
        <v>507</v>
      </c>
      <c r="E204" s="300">
        <v>1</v>
      </c>
      <c r="F204" s="301">
        <v>0</v>
      </c>
      <c r="G204" s="301">
        <v>4</v>
      </c>
      <c r="H204" s="301">
        <v>4</v>
      </c>
      <c r="I204" s="301">
        <v>25</v>
      </c>
      <c r="J204" s="301">
        <v>24</v>
      </c>
      <c r="K204" s="301">
        <v>13</v>
      </c>
      <c r="L204" s="301">
        <v>0.12</v>
      </c>
      <c r="M204" s="301">
        <v>2.1</v>
      </c>
      <c r="N204" s="301">
        <v>2.2200000000000002</v>
      </c>
      <c r="O204" s="301"/>
      <c r="P204" s="301" t="s">
        <v>500</v>
      </c>
      <c r="Q204" s="301">
        <v>2.4</v>
      </c>
      <c r="R204" s="301">
        <v>18</v>
      </c>
      <c r="S204" s="302">
        <v>57</v>
      </c>
      <c r="Y204" s="311"/>
    </row>
    <row r="205" spans="2:25" ht="15" customHeight="1" x14ac:dyDescent="0.15">
      <c r="B205" s="436"/>
      <c r="C205" s="433"/>
      <c r="D205" s="299" t="s">
        <v>510</v>
      </c>
      <c r="E205" s="300">
        <v>1</v>
      </c>
      <c r="F205" s="301">
        <v>0</v>
      </c>
      <c r="G205" s="301">
        <v>4</v>
      </c>
      <c r="H205" s="301">
        <v>4</v>
      </c>
      <c r="I205" s="301">
        <v>33</v>
      </c>
      <c r="J205" s="301">
        <v>19</v>
      </c>
      <c r="K205" s="301">
        <v>13</v>
      </c>
      <c r="L205" s="301">
        <v>0.1</v>
      </c>
      <c r="M205" s="301">
        <v>2.06</v>
      </c>
      <c r="N205" s="301">
        <v>2.16</v>
      </c>
      <c r="O205" s="301"/>
      <c r="P205" s="301" t="s">
        <v>508</v>
      </c>
      <c r="Q205" s="301">
        <v>1.7</v>
      </c>
      <c r="R205" s="301">
        <v>19.3</v>
      </c>
      <c r="S205" s="302">
        <v>53</v>
      </c>
      <c r="Y205" s="311"/>
    </row>
    <row r="206" spans="2:25" ht="15" customHeight="1" x14ac:dyDescent="0.15">
      <c r="B206" s="436"/>
      <c r="C206" s="433"/>
      <c r="D206" s="299" t="s">
        <v>512</v>
      </c>
      <c r="E206" s="300">
        <v>1</v>
      </c>
      <c r="F206" s="301">
        <v>0</v>
      </c>
      <c r="G206" s="301">
        <v>6</v>
      </c>
      <c r="H206" s="301">
        <v>6</v>
      </c>
      <c r="I206" s="301">
        <v>38</v>
      </c>
      <c r="J206" s="301">
        <v>26</v>
      </c>
      <c r="K206" s="301">
        <v>15</v>
      </c>
      <c r="L206" s="301">
        <v>0.11</v>
      </c>
      <c r="M206" s="301">
        <v>1.96</v>
      </c>
      <c r="N206" s="301">
        <v>2.0699999999999998</v>
      </c>
      <c r="O206" s="301"/>
      <c r="P206" s="301" t="s">
        <v>495</v>
      </c>
      <c r="Q206" s="301">
        <v>1.6</v>
      </c>
      <c r="R206" s="301">
        <v>21.6</v>
      </c>
      <c r="S206" s="302">
        <v>46</v>
      </c>
      <c r="Y206" s="311"/>
    </row>
    <row r="207" spans="2:25" ht="15" customHeight="1" x14ac:dyDescent="0.15">
      <c r="B207" s="436"/>
      <c r="C207" s="433"/>
      <c r="D207" s="299" t="s">
        <v>513</v>
      </c>
      <c r="E207" s="300">
        <v>1</v>
      </c>
      <c r="F207" s="301">
        <v>0</v>
      </c>
      <c r="G207" s="301">
        <v>5</v>
      </c>
      <c r="H207" s="301">
        <v>5</v>
      </c>
      <c r="I207" s="301">
        <v>46</v>
      </c>
      <c r="J207" s="301">
        <v>29</v>
      </c>
      <c r="K207" s="301">
        <v>16</v>
      </c>
      <c r="L207" s="301">
        <v>0.1</v>
      </c>
      <c r="M207" s="301">
        <v>1.9</v>
      </c>
      <c r="N207" s="301">
        <v>2</v>
      </c>
      <c r="O207" s="301"/>
      <c r="P207" s="301" t="s">
        <v>533</v>
      </c>
      <c r="Q207" s="301">
        <v>1.3</v>
      </c>
      <c r="R207" s="301">
        <v>22</v>
      </c>
      <c r="S207" s="302">
        <v>48</v>
      </c>
      <c r="Y207" s="311"/>
    </row>
    <row r="208" spans="2:25" ht="15" customHeight="1" thickBot="1" x14ac:dyDescent="0.2">
      <c r="B208" s="436"/>
      <c r="C208" s="433"/>
      <c r="D208" s="312" t="s">
        <v>514</v>
      </c>
      <c r="E208" s="313">
        <v>1</v>
      </c>
      <c r="F208" s="306">
        <v>0</v>
      </c>
      <c r="G208" s="306">
        <v>5</v>
      </c>
      <c r="H208" s="306">
        <v>5</v>
      </c>
      <c r="I208" s="306">
        <v>51</v>
      </c>
      <c r="J208" s="306">
        <v>27</v>
      </c>
      <c r="K208" s="306">
        <v>23</v>
      </c>
      <c r="L208" s="306">
        <v>0.11</v>
      </c>
      <c r="M208" s="306">
        <v>1.88</v>
      </c>
      <c r="N208" s="306">
        <v>1.99</v>
      </c>
      <c r="O208" s="306"/>
      <c r="P208" s="306" t="s">
        <v>532</v>
      </c>
      <c r="Q208" s="306">
        <v>4</v>
      </c>
      <c r="R208" s="306">
        <v>21.9</v>
      </c>
      <c r="S208" s="307">
        <v>52</v>
      </c>
      <c r="Y208" s="311"/>
    </row>
    <row r="209" spans="2:25" ht="15" customHeight="1" x14ac:dyDescent="0.15">
      <c r="B209" s="436" t="s">
        <v>539</v>
      </c>
      <c r="C209" s="433"/>
      <c r="D209" s="295" t="s">
        <v>516</v>
      </c>
      <c r="E209" s="296">
        <v>2</v>
      </c>
      <c r="F209" s="297">
        <v>0</v>
      </c>
      <c r="G209" s="297">
        <v>4</v>
      </c>
      <c r="H209" s="297">
        <v>4</v>
      </c>
      <c r="I209" s="297">
        <v>57</v>
      </c>
      <c r="J209" s="297">
        <v>25</v>
      </c>
      <c r="K209" s="297">
        <v>13</v>
      </c>
      <c r="L209" s="297">
        <v>0.09</v>
      </c>
      <c r="M209" s="297">
        <v>1.87</v>
      </c>
      <c r="N209" s="297">
        <v>1.96</v>
      </c>
      <c r="O209" s="297"/>
      <c r="P209" s="297" t="s">
        <v>537</v>
      </c>
      <c r="Q209" s="297">
        <v>3.3</v>
      </c>
      <c r="R209" s="297">
        <v>21.5</v>
      </c>
      <c r="S209" s="298">
        <v>51</v>
      </c>
      <c r="Y209" s="311"/>
    </row>
    <row r="210" spans="2:25" ht="15" customHeight="1" x14ac:dyDescent="0.15">
      <c r="B210" s="436"/>
      <c r="C210" s="433"/>
      <c r="D210" s="299" t="s">
        <v>518</v>
      </c>
      <c r="E210" s="300">
        <v>1</v>
      </c>
      <c r="F210" s="301">
        <v>0</v>
      </c>
      <c r="G210" s="301">
        <v>4</v>
      </c>
      <c r="H210" s="301">
        <v>4</v>
      </c>
      <c r="I210" s="301">
        <v>62</v>
      </c>
      <c r="J210" s="301">
        <v>30</v>
      </c>
      <c r="K210" s="301">
        <v>14</v>
      </c>
      <c r="L210" s="301">
        <v>0.11</v>
      </c>
      <c r="M210" s="301">
        <v>1.89</v>
      </c>
      <c r="N210" s="301">
        <v>2</v>
      </c>
      <c r="O210" s="301"/>
      <c r="P210" s="301" t="s">
        <v>532</v>
      </c>
      <c r="Q210" s="301">
        <v>3.4</v>
      </c>
      <c r="R210" s="301">
        <v>23.2</v>
      </c>
      <c r="S210" s="302">
        <v>48</v>
      </c>
      <c r="Y210" s="311"/>
    </row>
    <row r="211" spans="2:25" ht="15" customHeight="1" x14ac:dyDescent="0.15">
      <c r="B211" s="436"/>
      <c r="C211" s="433"/>
      <c r="D211" s="299" t="s">
        <v>519</v>
      </c>
      <c r="E211" s="300">
        <v>1</v>
      </c>
      <c r="F211" s="301">
        <v>0</v>
      </c>
      <c r="G211" s="301">
        <v>3</v>
      </c>
      <c r="H211" s="301">
        <v>3</v>
      </c>
      <c r="I211" s="301">
        <v>63</v>
      </c>
      <c r="J211" s="301">
        <v>23</v>
      </c>
      <c r="K211" s="301">
        <v>15</v>
      </c>
      <c r="L211" s="301">
        <v>0.09</v>
      </c>
      <c r="M211" s="301">
        <v>1.88</v>
      </c>
      <c r="N211" s="301">
        <v>1.97</v>
      </c>
      <c r="O211" s="301"/>
      <c r="P211" s="301" t="s">
        <v>532</v>
      </c>
      <c r="Q211" s="301">
        <v>4.4000000000000004</v>
      </c>
      <c r="R211" s="301">
        <v>23</v>
      </c>
      <c r="S211" s="302">
        <v>46</v>
      </c>
      <c r="Y211" s="311"/>
    </row>
    <row r="212" spans="2:25" ht="15" customHeight="1" x14ac:dyDescent="0.15">
      <c r="B212" s="436"/>
      <c r="C212" s="433"/>
      <c r="D212" s="299" t="s">
        <v>521</v>
      </c>
      <c r="E212" s="300">
        <v>1</v>
      </c>
      <c r="F212" s="301">
        <v>0</v>
      </c>
      <c r="G212" s="301">
        <v>3</v>
      </c>
      <c r="H212" s="301">
        <v>3</v>
      </c>
      <c r="I212" s="301">
        <v>62</v>
      </c>
      <c r="J212" s="301">
        <v>22</v>
      </c>
      <c r="K212" s="301">
        <v>16</v>
      </c>
      <c r="L212" s="301">
        <v>0.09</v>
      </c>
      <c r="M212" s="301">
        <v>1.88</v>
      </c>
      <c r="N212" s="301">
        <v>1.97</v>
      </c>
      <c r="O212" s="301"/>
      <c r="P212" s="301" t="s">
        <v>532</v>
      </c>
      <c r="Q212" s="301">
        <v>3.7</v>
      </c>
      <c r="R212" s="301">
        <v>22.8</v>
      </c>
      <c r="S212" s="302">
        <v>42</v>
      </c>
      <c r="Y212" s="311"/>
    </row>
    <row r="213" spans="2:25" ht="15" customHeight="1" x14ac:dyDescent="0.15">
      <c r="B213" s="436"/>
      <c r="C213" s="433"/>
      <c r="D213" s="299" t="s">
        <v>522</v>
      </c>
      <c r="E213" s="300">
        <v>1</v>
      </c>
      <c r="F213" s="301">
        <v>0</v>
      </c>
      <c r="G213" s="301">
        <v>3</v>
      </c>
      <c r="H213" s="301">
        <v>3</v>
      </c>
      <c r="I213" s="301">
        <v>62</v>
      </c>
      <c r="J213" s="301">
        <v>21</v>
      </c>
      <c r="K213" s="301">
        <v>13</v>
      </c>
      <c r="L213" s="301">
        <v>0.12</v>
      </c>
      <c r="M213" s="301">
        <v>1.88</v>
      </c>
      <c r="N213" s="301">
        <v>2</v>
      </c>
      <c r="O213" s="301"/>
      <c r="P213" s="301" t="s">
        <v>532</v>
      </c>
      <c r="Q213" s="301">
        <v>3.3</v>
      </c>
      <c r="R213" s="301">
        <v>22</v>
      </c>
      <c r="S213" s="302">
        <v>42</v>
      </c>
      <c r="Y213" s="311"/>
    </row>
    <row r="214" spans="2:25" ht="15" customHeight="1" x14ac:dyDescent="0.15">
      <c r="B214" s="436"/>
      <c r="C214" s="433"/>
      <c r="D214" s="299" t="s">
        <v>523</v>
      </c>
      <c r="E214" s="300">
        <v>1</v>
      </c>
      <c r="F214" s="301">
        <v>0</v>
      </c>
      <c r="G214" s="301">
        <v>3</v>
      </c>
      <c r="H214" s="301">
        <v>3</v>
      </c>
      <c r="I214" s="301">
        <v>61</v>
      </c>
      <c r="J214" s="301">
        <v>27</v>
      </c>
      <c r="K214" s="301">
        <v>12</v>
      </c>
      <c r="L214" s="301">
        <v>0.09</v>
      </c>
      <c r="M214" s="301">
        <v>1.89</v>
      </c>
      <c r="N214" s="301">
        <v>1.98</v>
      </c>
      <c r="O214" s="301"/>
      <c r="P214" s="301" t="s">
        <v>532</v>
      </c>
      <c r="Q214" s="301">
        <v>3.7</v>
      </c>
      <c r="R214" s="301">
        <v>20.8</v>
      </c>
      <c r="S214" s="302">
        <v>42</v>
      </c>
      <c r="Y214" s="311"/>
    </row>
    <row r="215" spans="2:25" ht="15" customHeight="1" x14ac:dyDescent="0.15">
      <c r="B215" s="436"/>
      <c r="C215" s="433"/>
      <c r="D215" s="299" t="s">
        <v>524</v>
      </c>
      <c r="E215" s="300">
        <v>1</v>
      </c>
      <c r="F215" s="301">
        <v>0</v>
      </c>
      <c r="G215" s="301">
        <v>3</v>
      </c>
      <c r="H215" s="301">
        <v>3</v>
      </c>
      <c r="I215" s="301">
        <v>58</v>
      </c>
      <c r="J215" s="301">
        <v>12</v>
      </c>
      <c r="K215" s="301">
        <v>12</v>
      </c>
      <c r="L215" s="301">
        <v>0.08</v>
      </c>
      <c r="M215" s="301">
        <v>1.88</v>
      </c>
      <c r="N215" s="301">
        <v>1.96</v>
      </c>
      <c r="O215" s="301"/>
      <c r="P215" s="301" t="s">
        <v>537</v>
      </c>
      <c r="Q215" s="301">
        <v>2.4</v>
      </c>
      <c r="R215" s="301">
        <v>19.100000000000001</v>
      </c>
      <c r="S215" s="302">
        <v>44</v>
      </c>
      <c r="Y215" s="311"/>
    </row>
    <row r="216" spans="2:25" ht="15" customHeight="1" x14ac:dyDescent="0.15">
      <c r="B216" s="436"/>
      <c r="C216" s="433"/>
      <c r="D216" s="299" t="s">
        <v>525</v>
      </c>
      <c r="E216" s="300">
        <v>1</v>
      </c>
      <c r="F216" s="301">
        <v>0</v>
      </c>
      <c r="G216" s="301">
        <v>4</v>
      </c>
      <c r="H216" s="301">
        <v>4</v>
      </c>
      <c r="I216" s="301">
        <v>55</v>
      </c>
      <c r="J216" s="301">
        <v>14</v>
      </c>
      <c r="K216" s="301">
        <v>12</v>
      </c>
      <c r="L216" s="301">
        <v>0.09</v>
      </c>
      <c r="M216" s="301">
        <v>1.89</v>
      </c>
      <c r="N216" s="301">
        <v>1.98</v>
      </c>
      <c r="O216" s="301"/>
      <c r="P216" s="301" t="s">
        <v>532</v>
      </c>
      <c r="Q216" s="301">
        <v>2.5</v>
      </c>
      <c r="R216" s="301">
        <v>17.8</v>
      </c>
      <c r="S216" s="302">
        <v>45</v>
      </c>
      <c r="Y216" s="311"/>
    </row>
    <row r="217" spans="2:25" ht="15" customHeight="1" x14ac:dyDescent="0.15">
      <c r="B217" s="436"/>
      <c r="C217" s="433"/>
      <c r="D217" s="299" t="s">
        <v>526</v>
      </c>
      <c r="E217" s="300">
        <v>1</v>
      </c>
      <c r="F217" s="301">
        <v>0</v>
      </c>
      <c r="G217" s="301">
        <v>4</v>
      </c>
      <c r="H217" s="301">
        <v>4</v>
      </c>
      <c r="I217" s="301">
        <v>54</v>
      </c>
      <c r="J217" s="301">
        <v>22</v>
      </c>
      <c r="K217" s="301">
        <v>11</v>
      </c>
      <c r="L217" s="301">
        <v>0.09</v>
      </c>
      <c r="M217" s="301">
        <v>1.9</v>
      </c>
      <c r="N217" s="301">
        <v>1.99</v>
      </c>
      <c r="O217" s="301"/>
      <c r="P217" s="301" t="s">
        <v>536</v>
      </c>
      <c r="Q217" s="301">
        <v>1.3</v>
      </c>
      <c r="R217" s="301">
        <v>16.3</v>
      </c>
      <c r="S217" s="302">
        <v>47</v>
      </c>
      <c r="Y217" s="311"/>
    </row>
    <row r="218" spans="2:25" ht="15" customHeight="1" x14ac:dyDescent="0.15">
      <c r="B218" s="436"/>
      <c r="C218" s="433"/>
      <c r="D218" s="299" t="s">
        <v>527</v>
      </c>
      <c r="E218" s="300">
        <v>1</v>
      </c>
      <c r="F218" s="301">
        <v>0</v>
      </c>
      <c r="G218" s="301">
        <v>5</v>
      </c>
      <c r="H218" s="301">
        <v>5</v>
      </c>
      <c r="I218" s="301">
        <v>52</v>
      </c>
      <c r="J218" s="301">
        <v>15</v>
      </c>
      <c r="K218" s="301">
        <v>11</v>
      </c>
      <c r="L218" s="301">
        <v>0.09</v>
      </c>
      <c r="M218" s="301">
        <v>1.89</v>
      </c>
      <c r="N218" s="301">
        <v>1.98</v>
      </c>
      <c r="O218" s="301"/>
      <c r="P218" s="301" t="s">
        <v>537</v>
      </c>
      <c r="Q218" s="301">
        <v>1.3</v>
      </c>
      <c r="R218" s="301">
        <v>15.2</v>
      </c>
      <c r="S218" s="302">
        <v>47</v>
      </c>
      <c r="Y218" s="311"/>
    </row>
    <row r="219" spans="2:25" ht="15" customHeight="1" x14ac:dyDescent="0.15">
      <c r="B219" s="436"/>
      <c r="C219" s="433"/>
      <c r="D219" s="299" t="s">
        <v>528</v>
      </c>
      <c r="E219" s="300">
        <v>1</v>
      </c>
      <c r="F219" s="301">
        <v>0</v>
      </c>
      <c r="G219" s="301">
        <v>5</v>
      </c>
      <c r="H219" s="301">
        <v>5</v>
      </c>
      <c r="I219" s="301">
        <v>50</v>
      </c>
      <c r="J219" s="301">
        <v>27</v>
      </c>
      <c r="K219" s="301">
        <v>15</v>
      </c>
      <c r="L219" s="301">
        <v>0.08</v>
      </c>
      <c r="M219" s="301">
        <v>1.89</v>
      </c>
      <c r="N219" s="301">
        <v>1.97</v>
      </c>
      <c r="O219" s="301"/>
      <c r="P219" s="301" t="s">
        <v>533</v>
      </c>
      <c r="Q219" s="301">
        <v>1</v>
      </c>
      <c r="R219" s="301">
        <v>13.6</v>
      </c>
      <c r="S219" s="302">
        <v>52</v>
      </c>
      <c r="Y219" s="311"/>
    </row>
    <row r="220" spans="2:25" ht="15" customHeight="1" x14ac:dyDescent="0.15">
      <c r="B220" s="436"/>
      <c r="C220" s="433"/>
      <c r="D220" s="299" t="s">
        <v>529</v>
      </c>
      <c r="E220" s="300">
        <v>1</v>
      </c>
      <c r="F220" s="301">
        <v>0</v>
      </c>
      <c r="G220" s="301">
        <v>5</v>
      </c>
      <c r="H220" s="301">
        <v>5</v>
      </c>
      <c r="I220" s="301">
        <v>47</v>
      </c>
      <c r="J220" s="301">
        <v>25</v>
      </c>
      <c r="K220" s="301">
        <v>11</v>
      </c>
      <c r="L220" s="301">
        <v>0.1</v>
      </c>
      <c r="M220" s="301">
        <v>1.9</v>
      </c>
      <c r="N220" s="301">
        <v>2</v>
      </c>
      <c r="O220" s="301"/>
      <c r="P220" s="301" t="s">
        <v>508</v>
      </c>
      <c r="Q220" s="301">
        <v>1.1000000000000001</v>
      </c>
      <c r="R220" s="301">
        <v>13.4</v>
      </c>
      <c r="S220" s="302">
        <v>55</v>
      </c>
      <c r="Y220" s="311"/>
    </row>
    <row r="221" spans="2:25" ht="15" customHeight="1" x14ac:dyDescent="0.15">
      <c r="B221" s="436"/>
      <c r="C221" s="433"/>
      <c r="D221" s="299" t="s">
        <v>530</v>
      </c>
      <c r="E221" s="300">
        <v>1</v>
      </c>
      <c r="F221" s="301">
        <v>0</v>
      </c>
      <c r="G221" s="301">
        <v>4</v>
      </c>
      <c r="H221" s="301">
        <v>4</v>
      </c>
      <c r="I221" s="301">
        <v>43</v>
      </c>
      <c r="J221" s="301">
        <v>21</v>
      </c>
      <c r="K221" s="301">
        <v>13</v>
      </c>
      <c r="L221" s="301">
        <v>0.09</v>
      </c>
      <c r="M221" s="301">
        <v>1.91</v>
      </c>
      <c r="N221" s="301">
        <v>2</v>
      </c>
      <c r="O221" s="301"/>
      <c r="P221" s="301" t="s">
        <v>532</v>
      </c>
      <c r="Q221" s="301">
        <v>0.8</v>
      </c>
      <c r="R221" s="301">
        <v>13.8</v>
      </c>
      <c r="S221" s="302">
        <v>59</v>
      </c>
      <c r="Y221" s="311"/>
    </row>
    <row r="222" spans="2:25" ht="15" customHeight="1" x14ac:dyDescent="0.15">
      <c r="B222" s="436"/>
      <c r="C222" s="434"/>
      <c r="D222" s="299" t="s">
        <v>531</v>
      </c>
      <c r="E222" s="300">
        <v>1</v>
      </c>
      <c r="F222" s="301">
        <v>0</v>
      </c>
      <c r="G222" s="301">
        <v>4</v>
      </c>
      <c r="H222" s="301">
        <v>4</v>
      </c>
      <c r="I222" s="301">
        <v>42</v>
      </c>
      <c r="J222" s="301">
        <v>23</v>
      </c>
      <c r="K222" s="301">
        <v>17</v>
      </c>
      <c r="L222" s="301">
        <v>0.1</v>
      </c>
      <c r="M222" s="301">
        <v>1.9</v>
      </c>
      <c r="N222" s="301">
        <v>2</v>
      </c>
      <c r="O222" s="301"/>
      <c r="P222" s="301" t="s">
        <v>537</v>
      </c>
      <c r="Q222" s="301">
        <v>0.6</v>
      </c>
      <c r="R222" s="301">
        <v>13.9</v>
      </c>
      <c r="S222" s="302">
        <v>59</v>
      </c>
      <c r="Y222" s="311"/>
    </row>
    <row r="223" spans="2:25" ht="15" customHeight="1" x14ac:dyDescent="0.15">
      <c r="B223" s="436"/>
      <c r="C223" s="432">
        <v>42505</v>
      </c>
      <c r="D223" s="299" t="s">
        <v>494</v>
      </c>
      <c r="E223" s="300">
        <v>1</v>
      </c>
      <c r="F223" s="301">
        <v>0</v>
      </c>
      <c r="G223" s="301">
        <v>4</v>
      </c>
      <c r="H223" s="301">
        <v>4</v>
      </c>
      <c r="I223" s="301">
        <v>38</v>
      </c>
      <c r="J223" s="301">
        <v>31</v>
      </c>
      <c r="K223" s="301">
        <v>16</v>
      </c>
      <c r="L223" s="301">
        <v>0.1</v>
      </c>
      <c r="M223" s="301">
        <v>1.89</v>
      </c>
      <c r="N223" s="301">
        <v>1.99</v>
      </c>
      <c r="O223" s="301"/>
      <c r="P223" s="301" t="s">
        <v>495</v>
      </c>
      <c r="Q223" s="301">
        <v>1.2</v>
      </c>
      <c r="R223" s="301">
        <v>14.3</v>
      </c>
      <c r="S223" s="302">
        <v>57</v>
      </c>
      <c r="Y223" s="311"/>
    </row>
    <row r="224" spans="2:25" ht="15" customHeight="1" x14ac:dyDescent="0.15">
      <c r="B224" s="436"/>
      <c r="C224" s="433"/>
      <c r="D224" s="299" t="s">
        <v>497</v>
      </c>
      <c r="E224" s="300">
        <v>1</v>
      </c>
      <c r="F224" s="301">
        <v>0</v>
      </c>
      <c r="G224" s="301">
        <v>4</v>
      </c>
      <c r="H224" s="301">
        <v>4</v>
      </c>
      <c r="I224" s="301">
        <v>34</v>
      </c>
      <c r="J224" s="301">
        <v>23</v>
      </c>
      <c r="K224" s="301">
        <v>14</v>
      </c>
      <c r="L224" s="301">
        <v>0.1</v>
      </c>
      <c r="M224" s="301">
        <v>1.9</v>
      </c>
      <c r="N224" s="301">
        <v>2</v>
      </c>
      <c r="O224" s="301"/>
      <c r="P224" s="301" t="s">
        <v>508</v>
      </c>
      <c r="Q224" s="301">
        <v>1.7</v>
      </c>
      <c r="R224" s="301">
        <v>14</v>
      </c>
      <c r="S224" s="302">
        <v>56</v>
      </c>
      <c r="Y224" s="311"/>
    </row>
    <row r="225" spans="2:25" ht="15" customHeight="1" x14ac:dyDescent="0.15">
      <c r="B225" s="436"/>
      <c r="C225" s="433"/>
      <c r="D225" s="299" t="s">
        <v>499</v>
      </c>
      <c r="E225" s="300">
        <v>1</v>
      </c>
      <c r="F225" s="301">
        <v>0</v>
      </c>
      <c r="G225" s="301">
        <v>3</v>
      </c>
      <c r="H225" s="301">
        <v>3</v>
      </c>
      <c r="I225" s="301">
        <v>37</v>
      </c>
      <c r="J225" s="301">
        <v>26</v>
      </c>
      <c r="K225" s="301">
        <v>11</v>
      </c>
      <c r="L225" s="301">
        <v>0.1</v>
      </c>
      <c r="M225" s="301">
        <v>1.95</v>
      </c>
      <c r="N225" s="301">
        <v>2.0499999999999998</v>
      </c>
      <c r="O225" s="301"/>
      <c r="P225" s="301" t="s">
        <v>500</v>
      </c>
      <c r="Q225" s="301">
        <v>2.4</v>
      </c>
      <c r="R225" s="301">
        <v>13.6</v>
      </c>
      <c r="S225" s="302">
        <v>54</v>
      </c>
      <c r="Y225" s="311"/>
    </row>
    <row r="226" spans="2:25" ht="15" customHeight="1" x14ac:dyDescent="0.15">
      <c r="B226" s="436"/>
      <c r="C226" s="433"/>
      <c r="D226" s="299" t="s">
        <v>502</v>
      </c>
      <c r="E226" s="300">
        <v>1</v>
      </c>
      <c r="F226" s="301">
        <v>0</v>
      </c>
      <c r="G226" s="301">
        <v>3</v>
      </c>
      <c r="H226" s="301">
        <v>3</v>
      </c>
      <c r="I226" s="301">
        <v>41</v>
      </c>
      <c r="J226" s="301">
        <v>15</v>
      </c>
      <c r="K226" s="301">
        <v>7</v>
      </c>
      <c r="L226" s="301">
        <v>0.08</v>
      </c>
      <c r="M226" s="301">
        <v>1.93</v>
      </c>
      <c r="N226" s="301">
        <v>2.0099999999999998</v>
      </c>
      <c r="O226" s="301"/>
      <c r="P226" s="301" t="s">
        <v>500</v>
      </c>
      <c r="Q226" s="301">
        <v>2.7</v>
      </c>
      <c r="R226" s="301">
        <v>12.3</v>
      </c>
      <c r="S226" s="302">
        <v>58</v>
      </c>
      <c r="Y226" s="311"/>
    </row>
    <row r="227" spans="2:25" ht="15" customHeight="1" x14ac:dyDescent="0.15">
      <c r="B227" s="436"/>
      <c r="C227" s="433"/>
      <c r="D227" s="299" t="s">
        <v>505</v>
      </c>
      <c r="E227" s="300">
        <v>0</v>
      </c>
      <c r="F227" s="301">
        <v>0</v>
      </c>
      <c r="G227" s="301">
        <v>3</v>
      </c>
      <c r="H227" s="301">
        <v>3</v>
      </c>
      <c r="I227" s="301">
        <v>33</v>
      </c>
      <c r="J227" s="301">
        <v>21</v>
      </c>
      <c r="K227" s="301">
        <v>10</v>
      </c>
      <c r="L227" s="301">
        <v>0.09</v>
      </c>
      <c r="M227" s="301">
        <v>1.93</v>
      </c>
      <c r="N227" s="301">
        <v>2.02</v>
      </c>
      <c r="O227" s="301"/>
      <c r="P227" s="301" t="s">
        <v>508</v>
      </c>
      <c r="Q227" s="301">
        <v>2.8</v>
      </c>
      <c r="R227" s="301">
        <v>11.2</v>
      </c>
      <c r="S227" s="302">
        <v>60</v>
      </c>
      <c r="Y227" s="311"/>
    </row>
    <row r="228" spans="2:25" ht="15" customHeight="1" x14ac:dyDescent="0.15">
      <c r="B228" s="436"/>
      <c r="C228" s="433"/>
      <c r="D228" s="299" t="s">
        <v>507</v>
      </c>
      <c r="E228" s="300">
        <v>1</v>
      </c>
      <c r="F228" s="301">
        <v>0</v>
      </c>
      <c r="G228" s="301">
        <v>3</v>
      </c>
      <c r="H228" s="301">
        <v>3</v>
      </c>
      <c r="I228" s="301">
        <v>35</v>
      </c>
      <c r="J228" s="301">
        <v>20</v>
      </c>
      <c r="K228" s="301">
        <v>10</v>
      </c>
      <c r="L228" s="301">
        <v>0.1</v>
      </c>
      <c r="M228" s="301">
        <v>1.9</v>
      </c>
      <c r="N228" s="301">
        <v>2</v>
      </c>
      <c r="O228" s="301"/>
      <c r="P228" s="301" t="s">
        <v>500</v>
      </c>
      <c r="Q228" s="301">
        <v>1.8</v>
      </c>
      <c r="R228" s="301">
        <v>12.8</v>
      </c>
      <c r="S228" s="302">
        <v>64</v>
      </c>
      <c r="Y228" s="311"/>
    </row>
    <row r="229" spans="2:25" ht="15" customHeight="1" x14ac:dyDescent="0.15">
      <c r="B229" s="436"/>
      <c r="C229" s="433"/>
      <c r="D229" s="299" t="s">
        <v>510</v>
      </c>
      <c r="E229" s="300">
        <v>1</v>
      </c>
      <c r="F229" s="301">
        <v>0</v>
      </c>
      <c r="G229" s="301">
        <v>3</v>
      </c>
      <c r="H229" s="301">
        <v>3</v>
      </c>
      <c r="I229" s="301">
        <v>36</v>
      </c>
      <c r="J229" s="301">
        <v>17</v>
      </c>
      <c r="K229" s="301">
        <v>13</v>
      </c>
      <c r="L229" s="301">
        <v>0.1</v>
      </c>
      <c r="M229" s="301">
        <v>1.91</v>
      </c>
      <c r="N229" s="301">
        <v>2.0099999999999998</v>
      </c>
      <c r="O229" s="301"/>
      <c r="P229" s="301" t="s">
        <v>500</v>
      </c>
      <c r="Q229" s="301">
        <v>1.7</v>
      </c>
      <c r="R229" s="301">
        <v>14.6</v>
      </c>
      <c r="S229" s="302">
        <v>62</v>
      </c>
      <c r="Y229" s="311"/>
    </row>
    <row r="230" spans="2:25" ht="15" customHeight="1" x14ac:dyDescent="0.15">
      <c r="B230" s="436"/>
      <c r="C230" s="433"/>
      <c r="D230" s="299" t="s">
        <v>512</v>
      </c>
      <c r="E230" s="300">
        <v>1</v>
      </c>
      <c r="F230" s="301">
        <v>0</v>
      </c>
      <c r="G230" s="301">
        <v>2</v>
      </c>
      <c r="H230" s="301">
        <v>2</v>
      </c>
      <c r="I230" s="301">
        <v>47</v>
      </c>
      <c r="J230" s="301">
        <v>19</v>
      </c>
      <c r="K230" s="301">
        <v>12</v>
      </c>
      <c r="L230" s="301">
        <v>0.08</v>
      </c>
      <c r="M230" s="301">
        <v>1.92</v>
      </c>
      <c r="N230" s="301">
        <v>2</v>
      </c>
      <c r="O230" s="301"/>
      <c r="P230" s="301" t="s">
        <v>500</v>
      </c>
      <c r="Q230" s="301">
        <v>2.4</v>
      </c>
      <c r="R230" s="301">
        <v>16</v>
      </c>
      <c r="S230" s="302">
        <v>60</v>
      </c>
      <c r="Y230" s="311"/>
    </row>
    <row r="231" spans="2:25" ht="15" customHeight="1" x14ac:dyDescent="0.15">
      <c r="B231" s="436"/>
      <c r="C231" s="433"/>
      <c r="D231" s="299" t="s">
        <v>513</v>
      </c>
      <c r="E231" s="300">
        <v>0</v>
      </c>
      <c r="F231" s="301">
        <v>0</v>
      </c>
      <c r="G231" s="301">
        <v>2</v>
      </c>
      <c r="H231" s="301">
        <v>2</v>
      </c>
      <c r="I231" s="301">
        <v>54</v>
      </c>
      <c r="J231" s="301">
        <v>14</v>
      </c>
      <c r="K231" s="301">
        <v>11</v>
      </c>
      <c r="L231" s="301">
        <v>7.0000000000000007E-2</v>
      </c>
      <c r="M231" s="301">
        <v>1.9</v>
      </c>
      <c r="N231" s="301">
        <v>1.97</v>
      </c>
      <c r="O231" s="301"/>
      <c r="P231" s="301" t="s">
        <v>508</v>
      </c>
      <c r="Q231" s="301">
        <v>2.7</v>
      </c>
      <c r="R231" s="301">
        <v>17.100000000000001</v>
      </c>
      <c r="S231" s="302">
        <v>53</v>
      </c>
      <c r="Y231" s="311"/>
    </row>
    <row r="232" spans="2:25" ht="15" customHeight="1" thickBot="1" x14ac:dyDescent="0.2">
      <c r="B232" s="436"/>
      <c r="C232" s="433"/>
      <c r="D232" s="312" t="s">
        <v>514</v>
      </c>
      <c r="E232" s="313">
        <v>0</v>
      </c>
      <c r="F232" s="306">
        <v>0</v>
      </c>
      <c r="G232" s="306">
        <v>2</v>
      </c>
      <c r="H232" s="306">
        <v>2</v>
      </c>
      <c r="I232" s="306">
        <v>57</v>
      </c>
      <c r="J232" s="306">
        <v>16</v>
      </c>
      <c r="K232" s="306">
        <v>10</v>
      </c>
      <c r="L232" s="306">
        <v>0.08</v>
      </c>
      <c r="M232" s="306">
        <v>1.88</v>
      </c>
      <c r="N232" s="306">
        <v>1.96</v>
      </c>
      <c r="O232" s="306"/>
      <c r="P232" s="306" t="s">
        <v>537</v>
      </c>
      <c r="Q232" s="306">
        <v>1.9</v>
      </c>
      <c r="R232" s="306">
        <v>18.2</v>
      </c>
      <c r="S232" s="307">
        <v>50</v>
      </c>
      <c r="Y232" s="311"/>
    </row>
    <row r="233" spans="2:25" ht="15" customHeight="1" x14ac:dyDescent="0.15">
      <c r="B233" s="436" t="s">
        <v>539</v>
      </c>
      <c r="C233" s="433"/>
      <c r="D233" s="295" t="s">
        <v>516</v>
      </c>
      <c r="E233" s="296">
        <v>0</v>
      </c>
      <c r="F233" s="297">
        <v>0</v>
      </c>
      <c r="G233" s="297">
        <v>2</v>
      </c>
      <c r="H233" s="297">
        <v>2</v>
      </c>
      <c r="I233" s="297">
        <v>59</v>
      </c>
      <c r="J233" s="297">
        <v>14</v>
      </c>
      <c r="K233" s="297">
        <v>9</v>
      </c>
      <c r="L233" s="297">
        <v>0.08</v>
      </c>
      <c r="M233" s="297">
        <v>1.88</v>
      </c>
      <c r="N233" s="297">
        <v>1.96</v>
      </c>
      <c r="O233" s="297"/>
      <c r="P233" s="297" t="s">
        <v>537</v>
      </c>
      <c r="Q233" s="297">
        <v>1.4</v>
      </c>
      <c r="R233" s="297">
        <v>18.7</v>
      </c>
      <c r="S233" s="298">
        <v>49</v>
      </c>
      <c r="Y233" s="311"/>
    </row>
    <row r="234" spans="2:25" ht="15" customHeight="1" x14ac:dyDescent="0.15">
      <c r="B234" s="436"/>
      <c r="C234" s="433"/>
      <c r="D234" s="299" t="s">
        <v>518</v>
      </c>
      <c r="E234" s="300">
        <v>0</v>
      </c>
      <c r="F234" s="301">
        <v>0</v>
      </c>
      <c r="G234" s="301">
        <v>2</v>
      </c>
      <c r="H234" s="301">
        <v>2</v>
      </c>
      <c r="I234" s="301">
        <v>61</v>
      </c>
      <c r="J234" s="301">
        <v>18</v>
      </c>
      <c r="K234" s="301">
        <v>7</v>
      </c>
      <c r="L234" s="301">
        <v>0.08</v>
      </c>
      <c r="M234" s="301">
        <v>1.89</v>
      </c>
      <c r="N234" s="301">
        <v>1.97</v>
      </c>
      <c r="O234" s="301"/>
      <c r="P234" s="301" t="s">
        <v>532</v>
      </c>
      <c r="Q234" s="301">
        <v>2</v>
      </c>
      <c r="R234" s="301">
        <v>20.5</v>
      </c>
      <c r="S234" s="302">
        <v>51</v>
      </c>
      <c r="Y234" s="311"/>
    </row>
    <row r="235" spans="2:25" ht="15" customHeight="1" x14ac:dyDescent="0.15">
      <c r="B235" s="436"/>
      <c r="C235" s="433"/>
      <c r="D235" s="299" t="s">
        <v>519</v>
      </c>
      <c r="E235" s="300">
        <v>0</v>
      </c>
      <c r="F235" s="301">
        <v>0</v>
      </c>
      <c r="G235" s="301">
        <v>1</v>
      </c>
      <c r="H235" s="301">
        <v>1</v>
      </c>
      <c r="I235" s="301">
        <v>61</v>
      </c>
      <c r="J235" s="301">
        <v>17</v>
      </c>
      <c r="K235" s="301">
        <v>18</v>
      </c>
      <c r="L235" s="301">
        <v>7.0000000000000007E-2</v>
      </c>
      <c r="M235" s="301">
        <v>1.88</v>
      </c>
      <c r="N235" s="301">
        <v>1.95</v>
      </c>
      <c r="O235" s="301"/>
      <c r="P235" s="301" t="s">
        <v>536</v>
      </c>
      <c r="Q235" s="301">
        <v>1.9</v>
      </c>
      <c r="R235" s="301">
        <v>20.399999999999999</v>
      </c>
      <c r="S235" s="302">
        <v>45</v>
      </c>
      <c r="Y235" s="311"/>
    </row>
    <row r="236" spans="2:25" ht="15" customHeight="1" x14ac:dyDescent="0.15">
      <c r="B236" s="436"/>
      <c r="C236" s="433"/>
      <c r="D236" s="299" t="s">
        <v>521</v>
      </c>
      <c r="E236" s="300">
        <v>0</v>
      </c>
      <c r="F236" s="301">
        <v>0</v>
      </c>
      <c r="G236" s="301">
        <v>2</v>
      </c>
      <c r="H236" s="301">
        <v>2</v>
      </c>
      <c r="I236" s="301">
        <v>61</v>
      </c>
      <c r="J236" s="301">
        <v>27</v>
      </c>
      <c r="K236" s="301">
        <v>15</v>
      </c>
      <c r="L236" s="301">
        <v>0.08</v>
      </c>
      <c r="M236" s="301">
        <v>1.88</v>
      </c>
      <c r="N236" s="301">
        <v>1.96</v>
      </c>
      <c r="O236" s="301"/>
      <c r="P236" s="301" t="s">
        <v>532</v>
      </c>
      <c r="Q236" s="301">
        <v>2.2000000000000002</v>
      </c>
      <c r="R236" s="301">
        <v>21.4</v>
      </c>
      <c r="S236" s="302">
        <v>45</v>
      </c>
      <c r="Y236" s="311"/>
    </row>
    <row r="237" spans="2:25" ht="15" customHeight="1" x14ac:dyDescent="0.15">
      <c r="B237" s="436"/>
      <c r="C237" s="433"/>
      <c r="D237" s="299" t="s">
        <v>522</v>
      </c>
      <c r="E237" s="300">
        <v>0</v>
      </c>
      <c r="F237" s="301">
        <v>0</v>
      </c>
      <c r="G237" s="301">
        <v>2</v>
      </c>
      <c r="H237" s="301">
        <v>2</v>
      </c>
      <c r="I237" s="301">
        <v>66</v>
      </c>
      <c r="J237" s="301">
        <v>22</v>
      </c>
      <c r="K237" s="301">
        <v>15</v>
      </c>
      <c r="L237" s="301">
        <v>0.09</v>
      </c>
      <c r="M237" s="301">
        <v>1.87</v>
      </c>
      <c r="N237" s="301">
        <v>1.96</v>
      </c>
      <c r="O237" s="301"/>
      <c r="P237" s="301" t="s">
        <v>540</v>
      </c>
      <c r="Q237" s="301">
        <v>3.1</v>
      </c>
      <c r="R237" s="301">
        <v>21.7</v>
      </c>
      <c r="S237" s="302">
        <v>40</v>
      </c>
      <c r="Y237" s="311"/>
    </row>
    <row r="238" spans="2:25" ht="15" customHeight="1" x14ac:dyDescent="0.15">
      <c r="B238" s="436"/>
      <c r="C238" s="433"/>
      <c r="D238" s="299" t="s">
        <v>523</v>
      </c>
      <c r="E238" s="300">
        <v>1</v>
      </c>
      <c r="F238" s="301">
        <v>0</v>
      </c>
      <c r="G238" s="301">
        <v>2</v>
      </c>
      <c r="H238" s="301">
        <v>2</v>
      </c>
      <c r="I238" s="301">
        <v>63</v>
      </c>
      <c r="J238" s="301">
        <v>21</v>
      </c>
      <c r="K238" s="301">
        <v>18</v>
      </c>
      <c r="L238" s="301">
        <v>0.09</v>
      </c>
      <c r="M238" s="301">
        <v>1.88</v>
      </c>
      <c r="N238" s="301">
        <v>1.97</v>
      </c>
      <c r="O238" s="301"/>
      <c r="P238" s="301" t="s">
        <v>537</v>
      </c>
      <c r="Q238" s="301">
        <v>3.3</v>
      </c>
      <c r="R238" s="301">
        <v>21.2</v>
      </c>
      <c r="S238" s="302">
        <v>43</v>
      </c>
      <c r="Y238" s="311"/>
    </row>
    <row r="239" spans="2:25" ht="15" customHeight="1" x14ac:dyDescent="0.15">
      <c r="B239" s="436"/>
      <c r="C239" s="433"/>
      <c r="D239" s="299" t="s">
        <v>524</v>
      </c>
      <c r="E239" s="300">
        <v>1</v>
      </c>
      <c r="F239" s="301">
        <v>0</v>
      </c>
      <c r="G239" s="301">
        <v>3</v>
      </c>
      <c r="H239" s="301">
        <v>3</v>
      </c>
      <c r="I239" s="301">
        <v>58</v>
      </c>
      <c r="J239" s="301">
        <v>14</v>
      </c>
      <c r="K239" s="301">
        <v>16</v>
      </c>
      <c r="L239" s="301">
        <v>0.09</v>
      </c>
      <c r="M239" s="301">
        <v>1.87</v>
      </c>
      <c r="N239" s="301">
        <v>1.96</v>
      </c>
      <c r="O239" s="301"/>
      <c r="P239" s="301" t="s">
        <v>532</v>
      </c>
      <c r="Q239" s="301">
        <v>3.1</v>
      </c>
      <c r="R239" s="301">
        <v>19</v>
      </c>
      <c r="S239" s="302">
        <v>51</v>
      </c>
      <c r="Y239" s="311"/>
    </row>
    <row r="240" spans="2:25" ht="15" customHeight="1" x14ac:dyDescent="0.15">
      <c r="B240" s="436"/>
      <c r="C240" s="433"/>
      <c r="D240" s="299" t="s">
        <v>525</v>
      </c>
      <c r="E240" s="300">
        <v>1</v>
      </c>
      <c r="F240" s="301">
        <v>0</v>
      </c>
      <c r="G240" s="301">
        <v>2</v>
      </c>
      <c r="H240" s="301">
        <v>2</v>
      </c>
      <c r="I240" s="301">
        <v>54</v>
      </c>
      <c r="J240" s="301">
        <v>21</v>
      </c>
      <c r="K240" s="301">
        <v>11</v>
      </c>
      <c r="L240" s="301">
        <v>0.1</v>
      </c>
      <c r="M240" s="301">
        <v>1.89</v>
      </c>
      <c r="N240" s="301">
        <v>1.99</v>
      </c>
      <c r="O240" s="301"/>
      <c r="P240" s="301" t="s">
        <v>540</v>
      </c>
      <c r="Q240" s="301">
        <v>3.3</v>
      </c>
      <c r="R240" s="301">
        <v>16.899999999999999</v>
      </c>
      <c r="S240" s="302">
        <v>61</v>
      </c>
      <c r="Y240" s="311"/>
    </row>
    <row r="241" spans="2:25" ht="15" customHeight="1" x14ac:dyDescent="0.15">
      <c r="B241" s="436"/>
      <c r="C241" s="433"/>
      <c r="D241" s="299" t="s">
        <v>526</v>
      </c>
      <c r="E241" s="300">
        <v>0</v>
      </c>
      <c r="F241" s="301">
        <v>0</v>
      </c>
      <c r="G241" s="301">
        <v>2</v>
      </c>
      <c r="H241" s="301">
        <v>2</v>
      </c>
      <c r="I241" s="301">
        <v>51</v>
      </c>
      <c r="J241" s="301">
        <v>18</v>
      </c>
      <c r="K241" s="301">
        <v>14</v>
      </c>
      <c r="L241" s="301">
        <v>0.1</v>
      </c>
      <c r="M241" s="301">
        <v>1.88</v>
      </c>
      <c r="N241" s="301">
        <v>1.98</v>
      </c>
      <c r="O241" s="301"/>
      <c r="P241" s="301" t="s">
        <v>532</v>
      </c>
      <c r="Q241" s="301">
        <v>1.5</v>
      </c>
      <c r="R241" s="301">
        <v>15.4</v>
      </c>
      <c r="S241" s="302">
        <v>68</v>
      </c>
      <c r="Y241" s="311"/>
    </row>
    <row r="242" spans="2:25" ht="15" customHeight="1" x14ac:dyDescent="0.15">
      <c r="B242" s="436"/>
      <c r="C242" s="433"/>
      <c r="D242" s="299" t="s">
        <v>527</v>
      </c>
      <c r="E242" s="300">
        <v>0</v>
      </c>
      <c r="F242" s="301">
        <v>0</v>
      </c>
      <c r="G242" s="301">
        <v>3</v>
      </c>
      <c r="H242" s="301">
        <v>3</v>
      </c>
      <c r="I242" s="301">
        <v>48</v>
      </c>
      <c r="J242" s="301">
        <v>20</v>
      </c>
      <c r="K242" s="301">
        <v>11</v>
      </c>
      <c r="L242" s="301">
        <v>0.1</v>
      </c>
      <c r="M242" s="301">
        <v>1.87</v>
      </c>
      <c r="N242" s="301">
        <v>1.97</v>
      </c>
      <c r="O242" s="301"/>
      <c r="P242" s="301" t="s">
        <v>536</v>
      </c>
      <c r="Q242" s="301">
        <v>1.8</v>
      </c>
      <c r="R242" s="301">
        <v>14.4</v>
      </c>
      <c r="S242" s="302">
        <v>73</v>
      </c>
      <c r="Y242" s="311"/>
    </row>
    <row r="243" spans="2:25" ht="15" customHeight="1" x14ac:dyDescent="0.15">
      <c r="B243" s="436"/>
      <c r="C243" s="433"/>
      <c r="D243" s="299" t="s">
        <v>528</v>
      </c>
      <c r="E243" s="300">
        <v>1</v>
      </c>
      <c r="F243" s="301">
        <v>0</v>
      </c>
      <c r="G243" s="301">
        <v>3</v>
      </c>
      <c r="H243" s="301">
        <v>3</v>
      </c>
      <c r="I243" s="301">
        <v>47</v>
      </c>
      <c r="J243" s="301">
        <v>22</v>
      </c>
      <c r="K243" s="301">
        <v>13</v>
      </c>
      <c r="L243" s="301">
        <v>0.09</v>
      </c>
      <c r="M243" s="301">
        <v>1.88</v>
      </c>
      <c r="N243" s="301">
        <v>1.97</v>
      </c>
      <c r="O243" s="301"/>
      <c r="P243" s="301" t="s">
        <v>508</v>
      </c>
      <c r="Q243" s="301">
        <v>1.4</v>
      </c>
      <c r="R243" s="301">
        <v>14.2</v>
      </c>
      <c r="S243" s="302">
        <v>72</v>
      </c>
      <c r="Y243" s="311"/>
    </row>
    <row r="244" spans="2:25" ht="15" customHeight="1" x14ac:dyDescent="0.15">
      <c r="B244" s="436"/>
      <c r="C244" s="433"/>
      <c r="D244" s="299" t="s">
        <v>529</v>
      </c>
      <c r="E244" s="300">
        <v>0</v>
      </c>
      <c r="F244" s="301">
        <v>0</v>
      </c>
      <c r="G244" s="301">
        <v>3</v>
      </c>
      <c r="H244" s="301">
        <v>3</v>
      </c>
      <c r="I244" s="301">
        <v>46</v>
      </c>
      <c r="J244" s="301">
        <v>14</v>
      </c>
      <c r="K244" s="301">
        <v>12</v>
      </c>
      <c r="L244" s="301">
        <v>0.08</v>
      </c>
      <c r="M244" s="301">
        <v>1.89</v>
      </c>
      <c r="N244" s="301">
        <v>1.97</v>
      </c>
      <c r="O244" s="301"/>
      <c r="P244" s="301" t="s">
        <v>536</v>
      </c>
      <c r="Q244" s="301">
        <v>1.2</v>
      </c>
      <c r="R244" s="301">
        <v>13.8</v>
      </c>
      <c r="S244" s="302">
        <v>74</v>
      </c>
      <c r="Y244" s="311"/>
    </row>
    <row r="245" spans="2:25" ht="15" customHeight="1" x14ac:dyDescent="0.15">
      <c r="B245" s="436"/>
      <c r="C245" s="433"/>
      <c r="D245" s="299" t="s">
        <v>530</v>
      </c>
      <c r="E245" s="300">
        <v>0</v>
      </c>
      <c r="F245" s="301">
        <v>0</v>
      </c>
      <c r="G245" s="301">
        <v>2</v>
      </c>
      <c r="H245" s="301">
        <v>2</v>
      </c>
      <c r="I245" s="301">
        <v>45</v>
      </c>
      <c r="J245" s="301">
        <v>28</v>
      </c>
      <c r="K245" s="301">
        <v>13</v>
      </c>
      <c r="L245" s="301">
        <v>0.09</v>
      </c>
      <c r="M245" s="301">
        <v>1.87</v>
      </c>
      <c r="N245" s="301">
        <v>1.96</v>
      </c>
      <c r="O245" s="301"/>
      <c r="P245" s="301" t="s">
        <v>537</v>
      </c>
      <c r="Q245" s="301">
        <v>1.2</v>
      </c>
      <c r="R245" s="301">
        <v>12.9</v>
      </c>
      <c r="S245" s="302">
        <v>75</v>
      </c>
      <c r="Y245" s="311"/>
    </row>
    <row r="246" spans="2:25" ht="15" customHeight="1" x14ac:dyDescent="0.15">
      <c r="B246" s="436"/>
      <c r="C246" s="434"/>
      <c r="D246" s="299" t="s">
        <v>531</v>
      </c>
      <c r="E246" s="300">
        <v>0</v>
      </c>
      <c r="F246" s="301">
        <v>0</v>
      </c>
      <c r="G246" s="301">
        <v>2</v>
      </c>
      <c r="H246" s="301">
        <v>2</v>
      </c>
      <c r="I246" s="301">
        <v>45</v>
      </c>
      <c r="J246" s="301">
        <v>14</v>
      </c>
      <c r="K246" s="301">
        <v>6</v>
      </c>
      <c r="L246" s="301">
        <v>0.09</v>
      </c>
      <c r="M246" s="301">
        <v>1.89</v>
      </c>
      <c r="N246" s="301">
        <v>1.98</v>
      </c>
      <c r="O246" s="301"/>
      <c r="P246" s="301" t="s">
        <v>537</v>
      </c>
      <c r="Q246" s="301">
        <v>1.4</v>
      </c>
      <c r="R246" s="301">
        <v>13.2</v>
      </c>
      <c r="S246" s="302">
        <v>77</v>
      </c>
      <c r="Y246" s="311"/>
    </row>
    <row r="247" spans="2:25" ht="15" customHeight="1" x14ac:dyDescent="0.15">
      <c r="B247" s="436"/>
      <c r="C247" s="432">
        <v>42506</v>
      </c>
      <c r="D247" s="299" t="s">
        <v>494</v>
      </c>
      <c r="E247" s="300">
        <v>0</v>
      </c>
      <c r="F247" s="301">
        <v>0</v>
      </c>
      <c r="G247" s="301">
        <v>2</v>
      </c>
      <c r="H247" s="301">
        <v>2</v>
      </c>
      <c r="I247" s="301">
        <v>40</v>
      </c>
      <c r="J247" s="301">
        <v>18</v>
      </c>
      <c r="K247" s="301">
        <v>7</v>
      </c>
      <c r="L247" s="301">
        <v>0.08</v>
      </c>
      <c r="M247" s="301">
        <v>1.9</v>
      </c>
      <c r="N247" s="301">
        <v>1.98</v>
      </c>
      <c r="O247" s="301"/>
      <c r="P247" s="301" t="s">
        <v>532</v>
      </c>
      <c r="Q247" s="301">
        <v>0.9</v>
      </c>
      <c r="R247" s="301">
        <v>13.1</v>
      </c>
      <c r="S247" s="302">
        <v>76</v>
      </c>
      <c r="Y247" s="311"/>
    </row>
    <row r="248" spans="2:25" ht="15" customHeight="1" x14ac:dyDescent="0.15">
      <c r="B248" s="436"/>
      <c r="C248" s="433"/>
      <c r="D248" s="299" t="s">
        <v>497</v>
      </c>
      <c r="E248" s="300">
        <v>0</v>
      </c>
      <c r="F248" s="301">
        <v>0</v>
      </c>
      <c r="G248" s="301">
        <v>2</v>
      </c>
      <c r="H248" s="301">
        <v>2</v>
      </c>
      <c r="I248" s="301">
        <v>42</v>
      </c>
      <c r="J248" s="301">
        <v>18</v>
      </c>
      <c r="K248" s="301">
        <v>5</v>
      </c>
      <c r="L248" s="301">
        <v>0.1</v>
      </c>
      <c r="M248" s="301">
        <v>1.89</v>
      </c>
      <c r="N248" s="301">
        <v>1.99</v>
      </c>
      <c r="O248" s="301"/>
      <c r="P248" s="301" t="s">
        <v>520</v>
      </c>
      <c r="Q248" s="301">
        <v>1.2</v>
      </c>
      <c r="R248" s="301">
        <v>13.1</v>
      </c>
      <c r="S248" s="302">
        <v>76</v>
      </c>
      <c r="Y248" s="311"/>
    </row>
    <row r="249" spans="2:25" ht="15" customHeight="1" x14ac:dyDescent="0.15">
      <c r="B249" s="436"/>
      <c r="C249" s="433"/>
      <c r="D249" s="299" t="s">
        <v>499</v>
      </c>
      <c r="E249" s="300">
        <v>0</v>
      </c>
      <c r="F249" s="301">
        <v>0</v>
      </c>
      <c r="G249" s="301">
        <v>2</v>
      </c>
      <c r="H249" s="301">
        <v>2</v>
      </c>
      <c r="I249" s="301">
        <v>42</v>
      </c>
      <c r="J249" s="301">
        <v>18</v>
      </c>
      <c r="K249" s="301">
        <v>9</v>
      </c>
      <c r="L249" s="301">
        <v>0.1</v>
      </c>
      <c r="M249" s="301">
        <v>1.9</v>
      </c>
      <c r="N249" s="301">
        <v>2</v>
      </c>
      <c r="O249" s="301"/>
      <c r="P249" s="301" t="s">
        <v>520</v>
      </c>
      <c r="Q249" s="301">
        <v>0.7</v>
      </c>
      <c r="R249" s="301">
        <v>12.5</v>
      </c>
      <c r="S249" s="302">
        <v>81</v>
      </c>
      <c r="Y249" s="311"/>
    </row>
    <row r="250" spans="2:25" ht="15" customHeight="1" x14ac:dyDescent="0.15">
      <c r="B250" s="436"/>
      <c r="C250" s="433"/>
      <c r="D250" s="299" t="s">
        <v>502</v>
      </c>
      <c r="E250" s="300">
        <v>0</v>
      </c>
      <c r="F250" s="301">
        <v>0</v>
      </c>
      <c r="G250" s="301">
        <v>2</v>
      </c>
      <c r="H250" s="301">
        <v>2</v>
      </c>
      <c r="I250" s="301">
        <v>39</v>
      </c>
      <c r="J250" s="301">
        <v>16</v>
      </c>
      <c r="K250" s="301">
        <v>10</v>
      </c>
      <c r="L250" s="301">
        <v>0.1</v>
      </c>
      <c r="M250" s="301">
        <v>1.93</v>
      </c>
      <c r="N250" s="301">
        <v>2.0299999999999998</v>
      </c>
      <c r="O250" s="301"/>
      <c r="P250" s="301" t="s">
        <v>540</v>
      </c>
      <c r="Q250" s="301">
        <v>0.8</v>
      </c>
      <c r="R250" s="301">
        <v>12.7</v>
      </c>
      <c r="S250" s="302">
        <v>83</v>
      </c>
      <c r="Y250" s="311"/>
    </row>
    <row r="251" spans="2:25" ht="15" customHeight="1" x14ac:dyDescent="0.15">
      <c r="B251" s="436"/>
      <c r="C251" s="433"/>
      <c r="D251" s="299" t="s">
        <v>505</v>
      </c>
      <c r="E251" s="300">
        <v>0</v>
      </c>
      <c r="F251" s="301">
        <v>0</v>
      </c>
      <c r="G251" s="301">
        <v>3</v>
      </c>
      <c r="H251" s="301">
        <v>3</v>
      </c>
      <c r="I251" s="301">
        <v>35</v>
      </c>
      <c r="J251" s="301">
        <v>20</v>
      </c>
      <c r="K251" s="301">
        <v>10</v>
      </c>
      <c r="L251" s="301">
        <v>0.09</v>
      </c>
      <c r="M251" s="301">
        <v>1.9</v>
      </c>
      <c r="N251" s="301">
        <v>1.99</v>
      </c>
      <c r="O251" s="301"/>
      <c r="P251" s="301" t="s">
        <v>508</v>
      </c>
      <c r="Q251" s="301">
        <v>1.4</v>
      </c>
      <c r="R251" s="301">
        <v>12.4</v>
      </c>
      <c r="S251" s="302">
        <v>84</v>
      </c>
      <c r="Y251" s="311"/>
    </row>
    <row r="252" spans="2:25" ht="15" customHeight="1" x14ac:dyDescent="0.15">
      <c r="B252" s="436"/>
      <c r="C252" s="433"/>
      <c r="D252" s="299" t="s">
        <v>507</v>
      </c>
      <c r="E252" s="300">
        <v>0</v>
      </c>
      <c r="F252" s="301">
        <v>0</v>
      </c>
      <c r="G252" s="301">
        <v>7</v>
      </c>
      <c r="H252" s="301">
        <v>7</v>
      </c>
      <c r="I252" s="301">
        <v>23</v>
      </c>
      <c r="J252" s="301">
        <v>14</v>
      </c>
      <c r="K252" s="301">
        <v>6</v>
      </c>
      <c r="L252" s="301">
        <v>0.21</v>
      </c>
      <c r="M252" s="301">
        <v>1.94</v>
      </c>
      <c r="N252" s="301">
        <v>2.15</v>
      </c>
      <c r="O252" s="301"/>
      <c r="P252" s="301" t="s">
        <v>508</v>
      </c>
      <c r="Q252" s="301">
        <v>1.1000000000000001</v>
      </c>
      <c r="R252" s="301">
        <v>12.9</v>
      </c>
      <c r="S252" s="302">
        <v>79</v>
      </c>
      <c r="Y252" s="311"/>
    </row>
    <row r="253" spans="2:25" ht="15" customHeight="1" x14ac:dyDescent="0.15">
      <c r="B253" s="436"/>
      <c r="C253" s="433"/>
      <c r="D253" s="299" t="s">
        <v>510</v>
      </c>
      <c r="E253" s="300">
        <v>0</v>
      </c>
      <c r="F253" s="301">
        <v>0</v>
      </c>
      <c r="G253" s="301">
        <v>5</v>
      </c>
      <c r="H253" s="301">
        <v>5</v>
      </c>
      <c r="I253" s="301">
        <v>36</v>
      </c>
      <c r="J253" s="301">
        <v>20</v>
      </c>
      <c r="K253" s="301">
        <v>12</v>
      </c>
      <c r="L253" s="301">
        <v>0.13</v>
      </c>
      <c r="M253" s="301">
        <v>1.91</v>
      </c>
      <c r="N253" s="301">
        <v>2.04</v>
      </c>
      <c r="O253" s="301"/>
      <c r="P253" s="301" t="s">
        <v>532</v>
      </c>
      <c r="Q253" s="301">
        <v>0.4</v>
      </c>
      <c r="R253" s="301">
        <v>14.2</v>
      </c>
      <c r="S253" s="302">
        <v>76</v>
      </c>
      <c r="Y253" s="311"/>
    </row>
    <row r="254" spans="2:25" ht="15" customHeight="1" x14ac:dyDescent="0.15">
      <c r="B254" s="436"/>
      <c r="C254" s="433"/>
      <c r="D254" s="299" t="s">
        <v>512</v>
      </c>
      <c r="E254" s="300">
        <v>0</v>
      </c>
      <c r="F254" s="301">
        <v>0</v>
      </c>
      <c r="G254" s="301">
        <v>3</v>
      </c>
      <c r="H254" s="301">
        <v>3</v>
      </c>
      <c r="I254" s="301">
        <v>46</v>
      </c>
      <c r="J254" s="301">
        <v>19</v>
      </c>
      <c r="K254" s="301">
        <v>12</v>
      </c>
      <c r="L254" s="301">
        <v>0.09</v>
      </c>
      <c r="M254" s="301">
        <v>1.88</v>
      </c>
      <c r="N254" s="301">
        <v>1.97</v>
      </c>
      <c r="O254" s="301"/>
      <c r="P254" s="301" t="s">
        <v>532</v>
      </c>
      <c r="Q254" s="301">
        <v>1.1000000000000001</v>
      </c>
      <c r="R254" s="301">
        <v>16.600000000000001</v>
      </c>
      <c r="S254" s="302">
        <v>76</v>
      </c>
      <c r="Y254" s="311"/>
    </row>
    <row r="255" spans="2:25" ht="15" customHeight="1" x14ac:dyDescent="0.15">
      <c r="B255" s="436"/>
      <c r="C255" s="433"/>
      <c r="D255" s="299" t="s">
        <v>513</v>
      </c>
      <c r="E255" s="300">
        <v>1</v>
      </c>
      <c r="F255" s="301">
        <v>0</v>
      </c>
      <c r="G255" s="301">
        <v>4</v>
      </c>
      <c r="H255" s="301">
        <v>4</v>
      </c>
      <c r="I255" s="301">
        <v>51</v>
      </c>
      <c r="J255" s="301">
        <v>21</v>
      </c>
      <c r="K255" s="301">
        <v>21</v>
      </c>
      <c r="L255" s="301">
        <v>0.1</v>
      </c>
      <c r="M255" s="301">
        <v>1.92</v>
      </c>
      <c r="N255" s="301">
        <v>2.02</v>
      </c>
      <c r="O255" s="301"/>
      <c r="P255" s="301" t="s">
        <v>517</v>
      </c>
      <c r="Q255" s="301">
        <v>1.8</v>
      </c>
      <c r="R255" s="301">
        <v>16.600000000000001</v>
      </c>
      <c r="S255" s="302">
        <v>73</v>
      </c>
      <c r="Y255" s="311"/>
    </row>
    <row r="256" spans="2:25" ht="15" customHeight="1" thickBot="1" x14ac:dyDescent="0.2">
      <c r="B256" s="436"/>
      <c r="C256" s="433"/>
      <c r="D256" s="312" t="s">
        <v>514</v>
      </c>
      <c r="E256" s="313">
        <v>1</v>
      </c>
      <c r="F256" s="306">
        <v>0</v>
      </c>
      <c r="G256" s="306">
        <v>5</v>
      </c>
      <c r="H256" s="306">
        <v>5</v>
      </c>
      <c r="I256" s="306">
        <v>56</v>
      </c>
      <c r="J256" s="306">
        <v>29</v>
      </c>
      <c r="K256" s="306">
        <v>19</v>
      </c>
      <c r="L256" s="306">
        <v>0.11</v>
      </c>
      <c r="M256" s="306">
        <v>1.89</v>
      </c>
      <c r="N256" s="306">
        <v>2</v>
      </c>
      <c r="O256" s="306"/>
      <c r="P256" s="306" t="s">
        <v>520</v>
      </c>
      <c r="Q256" s="306">
        <v>2.1</v>
      </c>
      <c r="R256" s="306">
        <v>17.3</v>
      </c>
      <c r="S256" s="307">
        <v>74</v>
      </c>
      <c r="Y256" s="311"/>
    </row>
    <row r="257" spans="2:29" ht="15" customHeight="1" x14ac:dyDescent="0.15">
      <c r="B257" s="436"/>
      <c r="C257" s="433"/>
      <c r="D257" s="295" t="s">
        <v>516</v>
      </c>
      <c r="E257" s="296">
        <v>1</v>
      </c>
      <c r="F257" s="297">
        <v>0</v>
      </c>
      <c r="G257" s="297">
        <v>7</v>
      </c>
      <c r="H257" s="297">
        <v>7</v>
      </c>
      <c r="I257" s="297">
        <v>55</v>
      </c>
      <c r="J257" s="297">
        <v>32</v>
      </c>
      <c r="K257" s="297">
        <v>24</v>
      </c>
      <c r="L257" s="297">
        <v>0.1</v>
      </c>
      <c r="M257" s="297">
        <v>1.9</v>
      </c>
      <c r="N257" s="297">
        <v>2</v>
      </c>
      <c r="O257" s="297"/>
      <c r="P257" s="297" t="s">
        <v>535</v>
      </c>
      <c r="Q257" s="297">
        <v>2.6</v>
      </c>
      <c r="R257" s="297">
        <v>17.8</v>
      </c>
      <c r="S257" s="298">
        <v>73</v>
      </c>
      <c r="Y257" s="311"/>
    </row>
    <row r="258" spans="2:29" ht="15" customHeight="1" x14ac:dyDescent="0.15">
      <c r="B258" s="436"/>
      <c r="C258" s="433"/>
      <c r="D258" s="299" t="s">
        <v>518</v>
      </c>
      <c r="E258" s="300">
        <v>1</v>
      </c>
      <c r="F258" s="301">
        <v>1</v>
      </c>
      <c r="G258" s="301">
        <v>12</v>
      </c>
      <c r="H258" s="301">
        <v>13</v>
      </c>
      <c r="I258" s="301">
        <v>54</v>
      </c>
      <c r="J258" s="301">
        <v>32</v>
      </c>
      <c r="K258" s="301">
        <v>21</v>
      </c>
      <c r="L258" s="301">
        <v>0.11</v>
      </c>
      <c r="M258" s="301">
        <v>1.9</v>
      </c>
      <c r="N258" s="301">
        <v>2.0099999999999998</v>
      </c>
      <c r="O258" s="301"/>
      <c r="P258" s="301" t="s">
        <v>517</v>
      </c>
      <c r="Q258" s="301">
        <v>2</v>
      </c>
      <c r="R258" s="301">
        <v>18.7</v>
      </c>
      <c r="S258" s="302">
        <v>71</v>
      </c>
      <c r="Y258" s="311"/>
    </row>
    <row r="259" spans="2:29" ht="15" customHeight="1" x14ac:dyDescent="0.15">
      <c r="B259" s="436"/>
      <c r="C259" s="433"/>
      <c r="D259" s="299" t="s">
        <v>519</v>
      </c>
      <c r="E259" s="300">
        <v>1</v>
      </c>
      <c r="F259" s="301">
        <v>0</v>
      </c>
      <c r="G259" s="301">
        <v>9</v>
      </c>
      <c r="H259" s="301">
        <v>9</v>
      </c>
      <c r="I259" s="301">
        <v>61</v>
      </c>
      <c r="J259" s="301">
        <v>37</v>
      </c>
      <c r="K259" s="301">
        <v>31</v>
      </c>
      <c r="L259" s="301">
        <v>0.12</v>
      </c>
      <c r="M259" s="301">
        <v>1.91</v>
      </c>
      <c r="N259" s="301">
        <v>2.0299999999999998</v>
      </c>
      <c r="O259" s="301"/>
      <c r="P259" s="301" t="s">
        <v>534</v>
      </c>
      <c r="Q259" s="301">
        <v>1.4</v>
      </c>
      <c r="R259" s="301">
        <v>18.7</v>
      </c>
      <c r="S259" s="302">
        <v>70</v>
      </c>
      <c r="Y259" s="311"/>
    </row>
    <row r="260" spans="2:29" ht="15" customHeight="1" x14ac:dyDescent="0.15">
      <c r="B260" s="436"/>
      <c r="C260" s="433"/>
      <c r="D260" s="299" t="s">
        <v>521</v>
      </c>
      <c r="E260" s="300">
        <v>1</v>
      </c>
      <c r="F260" s="301">
        <v>0</v>
      </c>
      <c r="G260" s="301">
        <v>9</v>
      </c>
      <c r="H260" s="301">
        <v>9</v>
      </c>
      <c r="I260" s="301">
        <v>61</v>
      </c>
      <c r="J260" s="301">
        <v>35</v>
      </c>
      <c r="K260" s="301">
        <v>27</v>
      </c>
      <c r="L260" s="301">
        <v>0.13</v>
      </c>
      <c r="M260" s="301">
        <v>1.9</v>
      </c>
      <c r="N260" s="301">
        <v>2.0299999999999998</v>
      </c>
      <c r="O260" s="301"/>
      <c r="P260" s="301" t="s">
        <v>534</v>
      </c>
      <c r="Q260" s="301">
        <v>0.8</v>
      </c>
      <c r="R260" s="301">
        <v>19</v>
      </c>
      <c r="S260" s="302">
        <v>67</v>
      </c>
      <c r="Y260" s="311"/>
    </row>
    <row r="261" spans="2:29" ht="15" customHeight="1" x14ac:dyDescent="0.15">
      <c r="B261" s="436"/>
      <c r="C261" s="433"/>
      <c r="D261" s="299" t="s">
        <v>522</v>
      </c>
      <c r="E261" s="300">
        <v>1</v>
      </c>
      <c r="F261" s="301">
        <v>1</v>
      </c>
      <c r="G261" s="301">
        <v>12</v>
      </c>
      <c r="H261" s="301">
        <v>13</v>
      </c>
      <c r="I261" s="301">
        <v>60</v>
      </c>
      <c r="J261" s="301">
        <v>34</v>
      </c>
      <c r="K261" s="301">
        <v>30</v>
      </c>
      <c r="L261" s="301">
        <v>0.16</v>
      </c>
      <c r="M261" s="301">
        <v>1.91</v>
      </c>
      <c r="N261" s="301">
        <v>2.0699999999999998</v>
      </c>
      <c r="O261" s="301"/>
      <c r="P261" s="301" t="s">
        <v>517</v>
      </c>
      <c r="Q261" s="301">
        <v>0.9</v>
      </c>
      <c r="R261" s="301">
        <v>19.7</v>
      </c>
      <c r="S261" s="302">
        <v>66</v>
      </c>
      <c r="Y261" s="311"/>
    </row>
    <row r="262" spans="2:29" ht="15" customHeight="1" x14ac:dyDescent="0.15">
      <c r="B262" s="436"/>
      <c r="C262" s="433"/>
      <c r="D262" s="299" t="s">
        <v>523</v>
      </c>
      <c r="E262" s="300">
        <v>1</v>
      </c>
      <c r="F262" s="301">
        <v>0</v>
      </c>
      <c r="G262" s="301">
        <v>13</v>
      </c>
      <c r="H262" s="301">
        <v>13</v>
      </c>
      <c r="I262" s="301">
        <v>61</v>
      </c>
      <c r="J262" s="301">
        <v>39</v>
      </c>
      <c r="K262" s="301">
        <v>29</v>
      </c>
      <c r="L262" s="301">
        <v>0.16</v>
      </c>
      <c r="M262" s="301">
        <v>1.92</v>
      </c>
      <c r="N262" s="301">
        <v>2.08</v>
      </c>
      <c r="O262" s="301"/>
      <c r="P262" s="301" t="s">
        <v>517</v>
      </c>
      <c r="Q262" s="301">
        <v>2.2000000000000002</v>
      </c>
      <c r="R262" s="301">
        <v>20.5</v>
      </c>
      <c r="S262" s="302">
        <v>62</v>
      </c>
      <c r="Y262" s="311"/>
    </row>
    <row r="263" spans="2:29" ht="15" customHeight="1" x14ac:dyDescent="0.15">
      <c r="B263" s="436"/>
      <c r="C263" s="433"/>
      <c r="D263" s="299" t="s">
        <v>524</v>
      </c>
      <c r="E263" s="300">
        <v>1</v>
      </c>
      <c r="F263" s="301">
        <v>0</v>
      </c>
      <c r="G263" s="301">
        <v>12</v>
      </c>
      <c r="H263" s="301">
        <v>12</v>
      </c>
      <c r="I263" s="301">
        <v>59</v>
      </c>
      <c r="J263" s="301">
        <v>43</v>
      </c>
      <c r="K263" s="301">
        <v>26</v>
      </c>
      <c r="L263" s="301">
        <v>0.17</v>
      </c>
      <c r="M263" s="301">
        <v>1.92</v>
      </c>
      <c r="N263" s="301">
        <v>2.09</v>
      </c>
      <c r="O263" s="301"/>
      <c r="P263" s="301" t="s">
        <v>517</v>
      </c>
      <c r="Q263" s="301">
        <v>3.3</v>
      </c>
      <c r="R263" s="301">
        <v>20.3</v>
      </c>
      <c r="S263" s="302">
        <v>64</v>
      </c>
      <c r="Y263" s="311"/>
    </row>
    <row r="264" spans="2:29" ht="15" customHeight="1" x14ac:dyDescent="0.15">
      <c r="B264" s="436"/>
      <c r="C264" s="433"/>
      <c r="D264" s="299" t="s">
        <v>525</v>
      </c>
      <c r="E264" s="300">
        <v>1</v>
      </c>
      <c r="F264" s="301">
        <v>0</v>
      </c>
      <c r="G264" s="301">
        <v>13</v>
      </c>
      <c r="H264" s="301">
        <v>13</v>
      </c>
      <c r="I264" s="301">
        <v>54</v>
      </c>
      <c r="J264" s="301">
        <v>35</v>
      </c>
      <c r="K264" s="301">
        <v>24</v>
      </c>
      <c r="L264" s="301">
        <v>0.15</v>
      </c>
      <c r="M264" s="301">
        <v>1.9</v>
      </c>
      <c r="N264" s="301">
        <v>2.0499999999999998</v>
      </c>
      <c r="O264" s="301"/>
      <c r="P264" s="301" t="s">
        <v>520</v>
      </c>
      <c r="Q264" s="301">
        <v>2.7</v>
      </c>
      <c r="R264" s="301">
        <v>20.100000000000001</v>
      </c>
      <c r="S264" s="302">
        <v>66</v>
      </c>
      <c r="Y264" s="311"/>
      <c r="AC264" s="311"/>
    </row>
    <row r="265" spans="2:29" ht="15" customHeight="1" x14ac:dyDescent="0.15">
      <c r="B265" s="436"/>
      <c r="C265" s="433"/>
      <c r="D265" s="299" t="s">
        <v>526</v>
      </c>
      <c r="E265" s="300">
        <v>3</v>
      </c>
      <c r="F265" s="301">
        <v>0</v>
      </c>
      <c r="G265" s="301">
        <v>9</v>
      </c>
      <c r="H265" s="301">
        <v>9</v>
      </c>
      <c r="I265" s="301">
        <v>53</v>
      </c>
      <c r="J265" s="301">
        <v>37</v>
      </c>
      <c r="K265" s="301">
        <v>25</v>
      </c>
      <c r="L265" s="301">
        <v>0.12</v>
      </c>
      <c r="M265" s="301">
        <v>1.89</v>
      </c>
      <c r="N265" s="301">
        <v>2.0099999999999998</v>
      </c>
      <c r="O265" s="301"/>
      <c r="P265" s="301" t="s">
        <v>520</v>
      </c>
      <c r="Q265" s="301">
        <v>3.2</v>
      </c>
      <c r="R265" s="301">
        <v>19.8</v>
      </c>
      <c r="S265" s="302">
        <v>65</v>
      </c>
      <c r="Y265" s="311"/>
      <c r="AC265" s="311"/>
    </row>
    <row r="266" spans="2:29" ht="15" customHeight="1" x14ac:dyDescent="0.15">
      <c r="B266" s="436"/>
      <c r="C266" s="433"/>
      <c r="D266" s="299" t="s">
        <v>527</v>
      </c>
      <c r="E266" s="300">
        <v>2</v>
      </c>
      <c r="F266" s="301">
        <v>0</v>
      </c>
      <c r="G266" s="301">
        <v>8</v>
      </c>
      <c r="H266" s="301">
        <v>8</v>
      </c>
      <c r="I266" s="301">
        <v>51</v>
      </c>
      <c r="J266" s="301">
        <v>35</v>
      </c>
      <c r="K266" s="301">
        <v>18</v>
      </c>
      <c r="L266" s="301">
        <v>0.13</v>
      </c>
      <c r="M266" s="301">
        <v>1.87</v>
      </c>
      <c r="N266" s="301">
        <v>2</v>
      </c>
      <c r="O266" s="301"/>
      <c r="P266" s="301" t="s">
        <v>520</v>
      </c>
      <c r="Q266" s="301">
        <v>4</v>
      </c>
      <c r="R266" s="301">
        <v>19.399999999999999</v>
      </c>
      <c r="S266" s="302">
        <v>69</v>
      </c>
      <c r="Y266" s="311"/>
      <c r="AC266" s="311"/>
    </row>
    <row r="267" spans="2:29" ht="15" customHeight="1" x14ac:dyDescent="0.15">
      <c r="B267" s="436"/>
      <c r="C267" s="433"/>
      <c r="D267" s="299" t="s">
        <v>528</v>
      </c>
      <c r="E267" s="300">
        <v>2</v>
      </c>
      <c r="F267" s="301">
        <v>0</v>
      </c>
      <c r="G267" s="301">
        <v>7</v>
      </c>
      <c r="H267" s="301">
        <v>7</v>
      </c>
      <c r="I267" s="301">
        <v>49</v>
      </c>
      <c r="J267" s="301">
        <v>33</v>
      </c>
      <c r="K267" s="301">
        <v>19</v>
      </c>
      <c r="L267" s="301">
        <v>0.09</v>
      </c>
      <c r="M267" s="301">
        <v>1.88</v>
      </c>
      <c r="N267" s="301">
        <v>1.97</v>
      </c>
      <c r="O267" s="301"/>
      <c r="P267" s="301" t="s">
        <v>520</v>
      </c>
      <c r="Q267" s="301">
        <v>2.7</v>
      </c>
      <c r="R267" s="301">
        <v>18.899999999999999</v>
      </c>
      <c r="S267" s="302">
        <v>73</v>
      </c>
      <c r="Y267" s="311"/>
      <c r="AC267" s="311"/>
    </row>
    <row r="268" spans="2:29" ht="15" customHeight="1" x14ac:dyDescent="0.15">
      <c r="B268" s="436"/>
      <c r="C268" s="433"/>
      <c r="D268" s="299" t="s">
        <v>529</v>
      </c>
      <c r="E268" s="300">
        <v>1</v>
      </c>
      <c r="F268" s="301">
        <v>0</v>
      </c>
      <c r="G268" s="301">
        <v>5</v>
      </c>
      <c r="H268" s="301">
        <v>5</v>
      </c>
      <c r="I268" s="301">
        <v>48</v>
      </c>
      <c r="J268" s="301">
        <v>29</v>
      </c>
      <c r="K268" s="301">
        <v>21</v>
      </c>
      <c r="L268" s="301">
        <v>0.11</v>
      </c>
      <c r="M268" s="301">
        <v>1.88</v>
      </c>
      <c r="N268" s="301">
        <v>1.99</v>
      </c>
      <c r="O268" s="301"/>
      <c r="P268" s="301" t="s">
        <v>520</v>
      </c>
      <c r="Q268" s="301">
        <v>1.9</v>
      </c>
      <c r="R268" s="301">
        <v>18.399999999999999</v>
      </c>
      <c r="S268" s="302">
        <v>74</v>
      </c>
      <c r="Y268" s="311"/>
      <c r="AC268" s="311"/>
    </row>
    <row r="269" spans="2:29" ht="15" customHeight="1" x14ac:dyDescent="0.15">
      <c r="B269" s="436"/>
      <c r="C269" s="433"/>
      <c r="D269" s="299" t="s">
        <v>530</v>
      </c>
      <c r="E269" s="300">
        <v>1</v>
      </c>
      <c r="F269" s="301">
        <v>0</v>
      </c>
      <c r="G269" s="301">
        <v>5</v>
      </c>
      <c r="H269" s="301">
        <v>5</v>
      </c>
      <c r="I269" s="301">
        <v>44</v>
      </c>
      <c r="J269" s="301">
        <v>27</v>
      </c>
      <c r="K269" s="301">
        <v>13</v>
      </c>
      <c r="L269" s="301">
        <v>0.1</v>
      </c>
      <c r="M269" s="301">
        <v>1.88</v>
      </c>
      <c r="N269" s="301">
        <v>1.98</v>
      </c>
      <c r="O269" s="301"/>
      <c r="P269" s="301" t="s">
        <v>517</v>
      </c>
      <c r="Q269" s="301">
        <v>1.7</v>
      </c>
      <c r="R269" s="301">
        <v>18</v>
      </c>
      <c r="S269" s="302">
        <v>75</v>
      </c>
      <c r="Y269" s="311"/>
      <c r="AC269" s="311"/>
    </row>
    <row r="270" spans="2:29" ht="15" customHeight="1" x14ac:dyDescent="0.15">
      <c r="B270" s="436"/>
      <c r="C270" s="434"/>
      <c r="D270" s="299" t="s">
        <v>531</v>
      </c>
      <c r="E270" s="300">
        <v>2</v>
      </c>
      <c r="F270" s="301">
        <v>0</v>
      </c>
      <c r="G270" s="301">
        <v>6</v>
      </c>
      <c r="H270" s="301">
        <v>6</v>
      </c>
      <c r="I270" s="301">
        <v>42</v>
      </c>
      <c r="J270" s="301">
        <v>15</v>
      </c>
      <c r="K270" s="301">
        <v>12</v>
      </c>
      <c r="L270" s="301">
        <v>0.1</v>
      </c>
      <c r="M270" s="301">
        <v>1.88</v>
      </c>
      <c r="N270" s="301">
        <v>1.98</v>
      </c>
      <c r="O270" s="301"/>
      <c r="P270" s="301" t="s">
        <v>520</v>
      </c>
      <c r="Q270" s="301">
        <v>2.8</v>
      </c>
      <c r="R270" s="301">
        <v>17.600000000000001</v>
      </c>
      <c r="S270" s="302">
        <v>78</v>
      </c>
      <c r="Y270" s="311"/>
      <c r="AC270" s="311"/>
    </row>
    <row r="271" spans="2:29" ht="15" customHeight="1" x14ac:dyDescent="0.15">
      <c r="B271" s="436"/>
      <c r="C271" s="432">
        <v>42507</v>
      </c>
      <c r="D271" s="299" t="s">
        <v>494</v>
      </c>
      <c r="E271" s="300">
        <v>2</v>
      </c>
      <c r="F271" s="301">
        <v>0</v>
      </c>
      <c r="G271" s="301">
        <v>5</v>
      </c>
      <c r="H271" s="301">
        <v>5</v>
      </c>
      <c r="I271" s="301">
        <v>42</v>
      </c>
      <c r="J271" s="301">
        <v>24</v>
      </c>
      <c r="K271" s="301">
        <v>13</v>
      </c>
      <c r="L271" s="301">
        <v>0.11</v>
      </c>
      <c r="M271" s="301">
        <v>1.9</v>
      </c>
      <c r="N271" s="301">
        <v>2.0099999999999998</v>
      </c>
      <c r="O271" s="301"/>
      <c r="P271" s="301" t="s">
        <v>520</v>
      </c>
      <c r="Q271" s="301">
        <v>2.2000000000000002</v>
      </c>
      <c r="R271" s="301">
        <v>18.100000000000001</v>
      </c>
      <c r="S271" s="302">
        <v>79</v>
      </c>
      <c r="Y271" s="311"/>
      <c r="AC271" s="311"/>
    </row>
    <row r="272" spans="2:29" ht="15" customHeight="1" x14ac:dyDescent="0.15">
      <c r="B272" s="436"/>
      <c r="C272" s="433"/>
      <c r="D272" s="299" t="s">
        <v>497</v>
      </c>
      <c r="E272" s="300">
        <v>1</v>
      </c>
      <c r="F272" s="301">
        <v>0</v>
      </c>
      <c r="G272" s="301">
        <v>4</v>
      </c>
      <c r="H272" s="301">
        <v>4</v>
      </c>
      <c r="I272" s="301">
        <v>42</v>
      </c>
      <c r="J272" s="301">
        <v>17</v>
      </c>
      <c r="K272" s="301">
        <v>13</v>
      </c>
      <c r="L272" s="301">
        <v>0.1</v>
      </c>
      <c r="M272" s="301">
        <v>1.89</v>
      </c>
      <c r="N272" s="301">
        <v>1.99</v>
      </c>
      <c r="O272" s="301"/>
      <c r="P272" s="301" t="s">
        <v>520</v>
      </c>
      <c r="Q272" s="301">
        <v>2.7</v>
      </c>
      <c r="R272" s="301">
        <v>18.3</v>
      </c>
      <c r="S272" s="302">
        <v>81</v>
      </c>
      <c r="Y272" s="311"/>
      <c r="AC272" s="311"/>
    </row>
    <row r="273" spans="2:47" ht="15" customHeight="1" x14ac:dyDescent="0.15">
      <c r="B273" s="436"/>
      <c r="C273" s="433"/>
      <c r="D273" s="299" t="s">
        <v>499</v>
      </c>
      <c r="E273" s="300">
        <v>1</v>
      </c>
      <c r="F273" s="301">
        <v>0</v>
      </c>
      <c r="G273" s="301">
        <v>5</v>
      </c>
      <c r="H273" s="301">
        <v>5</v>
      </c>
      <c r="I273" s="301">
        <v>39</v>
      </c>
      <c r="J273" s="301">
        <v>18</v>
      </c>
      <c r="K273" s="301">
        <v>11</v>
      </c>
      <c r="L273" s="301" t="s">
        <v>503</v>
      </c>
      <c r="M273" s="301" t="s">
        <v>503</v>
      </c>
      <c r="N273" s="301" t="s">
        <v>503</v>
      </c>
      <c r="O273" s="301"/>
      <c r="P273" s="301" t="s">
        <v>520</v>
      </c>
      <c r="Q273" s="301">
        <v>1.7</v>
      </c>
      <c r="R273" s="301">
        <v>17.5</v>
      </c>
      <c r="S273" s="302">
        <v>91</v>
      </c>
      <c r="Y273" s="311"/>
      <c r="AC273" s="311"/>
    </row>
    <row r="274" spans="2:47" ht="15" customHeight="1" x14ac:dyDescent="0.15">
      <c r="B274" s="436"/>
      <c r="C274" s="433"/>
      <c r="D274" s="299" t="s">
        <v>502</v>
      </c>
      <c r="E274" s="300">
        <v>1</v>
      </c>
      <c r="F274" s="301">
        <v>0</v>
      </c>
      <c r="G274" s="301">
        <v>6</v>
      </c>
      <c r="H274" s="301">
        <v>6</v>
      </c>
      <c r="I274" s="301">
        <v>35</v>
      </c>
      <c r="J274" s="301">
        <v>26</v>
      </c>
      <c r="K274" s="301">
        <v>15</v>
      </c>
      <c r="L274" s="301">
        <v>0.12</v>
      </c>
      <c r="M274" s="301">
        <v>1.87</v>
      </c>
      <c r="N274" s="301">
        <v>1.99</v>
      </c>
      <c r="O274" s="301"/>
      <c r="P274" s="301" t="s">
        <v>517</v>
      </c>
      <c r="Q274" s="301">
        <v>0.7</v>
      </c>
      <c r="R274" s="301">
        <v>17.100000000000001</v>
      </c>
      <c r="S274" s="302">
        <v>93</v>
      </c>
      <c r="Y274" s="311"/>
      <c r="AC274" s="311"/>
    </row>
    <row r="275" spans="2:47" ht="15" customHeight="1" x14ac:dyDescent="0.15">
      <c r="B275" s="436"/>
      <c r="C275" s="433"/>
      <c r="D275" s="299" t="s">
        <v>505</v>
      </c>
      <c r="E275" s="300">
        <v>1</v>
      </c>
      <c r="F275" s="301">
        <v>0</v>
      </c>
      <c r="G275" s="301">
        <v>6</v>
      </c>
      <c r="H275" s="301">
        <v>6</v>
      </c>
      <c r="I275" s="301">
        <v>34</v>
      </c>
      <c r="J275" s="301">
        <v>21</v>
      </c>
      <c r="K275" s="301">
        <v>8</v>
      </c>
      <c r="L275" s="301">
        <v>0.11</v>
      </c>
      <c r="M275" s="301">
        <v>1.87</v>
      </c>
      <c r="N275" s="301">
        <v>1.98</v>
      </c>
      <c r="O275" s="301"/>
      <c r="P275" s="301" t="s">
        <v>517</v>
      </c>
      <c r="Q275" s="301">
        <v>0.9</v>
      </c>
      <c r="R275" s="301">
        <v>17.399999999999999</v>
      </c>
      <c r="S275" s="302">
        <v>94</v>
      </c>
      <c r="Y275" s="311"/>
      <c r="AC275" s="311"/>
    </row>
    <row r="276" spans="2:47" ht="15" customHeight="1" x14ac:dyDescent="0.15">
      <c r="B276" s="436"/>
      <c r="C276" s="433"/>
      <c r="D276" s="299" t="s">
        <v>507</v>
      </c>
      <c r="E276" s="300">
        <v>0</v>
      </c>
      <c r="F276" s="301">
        <v>0</v>
      </c>
      <c r="G276" s="301">
        <v>5</v>
      </c>
      <c r="H276" s="301">
        <v>5</v>
      </c>
      <c r="I276" s="301">
        <v>34</v>
      </c>
      <c r="J276" s="301">
        <v>25</v>
      </c>
      <c r="K276" s="301">
        <v>8</v>
      </c>
      <c r="L276" s="301">
        <v>0.11</v>
      </c>
      <c r="M276" s="301">
        <v>1.86</v>
      </c>
      <c r="N276" s="301">
        <v>1.97</v>
      </c>
      <c r="O276" s="301"/>
      <c r="P276" s="301" t="s">
        <v>517</v>
      </c>
      <c r="Q276" s="301">
        <v>1</v>
      </c>
      <c r="R276" s="301">
        <v>17.2</v>
      </c>
      <c r="S276" s="302">
        <v>95</v>
      </c>
      <c r="Y276" s="311"/>
      <c r="AB276" s="311"/>
      <c r="AC276" s="311"/>
      <c r="AI276" s="311"/>
      <c r="AJ276" s="311"/>
      <c r="AK276" s="311"/>
      <c r="AL276" s="311"/>
      <c r="AM276" s="311"/>
      <c r="AN276" s="311"/>
      <c r="AO276" s="311"/>
      <c r="AP276" s="311"/>
      <c r="AQ276" s="311"/>
      <c r="AR276" s="311"/>
      <c r="AS276" s="311"/>
      <c r="AT276" s="311"/>
      <c r="AU276" s="311"/>
    </row>
    <row r="277" spans="2:47" ht="15" customHeight="1" x14ac:dyDescent="0.15">
      <c r="B277" s="436"/>
      <c r="C277" s="433"/>
      <c r="D277" s="299" t="s">
        <v>510</v>
      </c>
      <c r="E277" s="300">
        <v>0</v>
      </c>
      <c r="F277" s="301">
        <v>0</v>
      </c>
      <c r="G277" s="301">
        <v>6</v>
      </c>
      <c r="H277" s="301">
        <v>6</v>
      </c>
      <c r="I277" s="301">
        <v>33</v>
      </c>
      <c r="J277" s="301">
        <v>18</v>
      </c>
      <c r="K277" s="301">
        <v>10</v>
      </c>
      <c r="L277" s="301">
        <v>0.11</v>
      </c>
      <c r="M277" s="301">
        <v>1.87</v>
      </c>
      <c r="N277" s="301">
        <v>1.98</v>
      </c>
      <c r="O277" s="301"/>
      <c r="P277" s="301" t="s">
        <v>540</v>
      </c>
      <c r="Q277" s="301">
        <v>0.7</v>
      </c>
      <c r="R277" s="301">
        <v>17.5</v>
      </c>
      <c r="S277" s="302">
        <v>95</v>
      </c>
      <c r="Y277" s="311"/>
      <c r="AC277" s="311"/>
    </row>
    <row r="278" spans="2:47" ht="15" customHeight="1" x14ac:dyDescent="0.15">
      <c r="B278" s="436"/>
      <c r="C278" s="433"/>
      <c r="D278" s="299" t="s">
        <v>512</v>
      </c>
      <c r="E278" s="300">
        <v>0</v>
      </c>
      <c r="F278" s="301">
        <v>1</v>
      </c>
      <c r="G278" s="301">
        <v>9</v>
      </c>
      <c r="H278" s="301">
        <v>10</v>
      </c>
      <c r="I278" s="301">
        <v>27</v>
      </c>
      <c r="J278" s="301">
        <v>13</v>
      </c>
      <c r="K278" s="301">
        <v>12</v>
      </c>
      <c r="L278" s="301">
        <v>0.12</v>
      </c>
      <c r="M278" s="301">
        <v>1.88</v>
      </c>
      <c r="N278" s="301">
        <v>2</v>
      </c>
      <c r="O278" s="301"/>
      <c r="P278" s="301" t="s">
        <v>541</v>
      </c>
      <c r="Q278" s="301">
        <v>1.1000000000000001</v>
      </c>
      <c r="R278" s="301">
        <v>17.600000000000001</v>
      </c>
      <c r="S278" s="302">
        <v>95</v>
      </c>
      <c r="Y278" s="311"/>
      <c r="AC278" s="311"/>
    </row>
    <row r="279" spans="2:47" ht="15" customHeight="1" x14ac:dyDescent="0.15">
      <c r="B279" s="436"/>
      <c r="C279" s="433"/>
      <c r="D279" s="299" t="s">
        <v>513</v>
      </c>
      <c r="E279" s="300">
        <v>0</v>
      </c>
      <c r="F279" s="301">
        <v>1</v>
      </c>
      <c r="G279" s="301">
        <v>9</v>
      </c>
      <c r="H279" s="301">
        <v>10</v>
      </c>
      <c r="I279" s="301">
        <v>21</v>
      </c>
      <c r="J279" s="301">
        <v>15</v>
      </c>
      <c r="K279" s="301">
        <v>13</v>
      </c>
      <c r="L279" s="301">
        <v>0.13</v>
      </c>
      <c r="M279" s="301">
        <v>1.91</v>
      </c>
      <c r="N279" s="301">
        <v>2.04</v>
      </c>
      <c r="O279" s="301"/>
      <c r="P279" s="301" t="s">
        <v>495</v>
      </c>
      <c r="Q279" s="301">
        <v>1.8</v>
      </c>
      <c r="R279" s="301">
        <v>17.8</v>
      </c>
      <c r="S279" s="302">
        <v>93</v>
      </c>
      <c r="Y279" s="311"/>
      <c r="AC279" s="311"/>
    </row>
    <row r="280" spans="2:47" ht="15" customHeight="1" thickBot="1" x14ac:dyDescent="0.2">
      <c r="B280" s="436"/>
      <c r="C280" s="433"/>
      <c r="D280" s="312" t="s">
        <v>514</v>
      </c>
      <c r="E280" s="313">
        <v>0</v>
      </c>
      <c r="F280" s="306">
        <v>1</v>
      </c>
      <c r="G280" s="306">
        <v>9</v>
      </c>
      <c r="H280" s="306">
        <v>10</v>
      </c>
      <c r="I280" s="306">
        <v>20</v>
      </c>
      <c r="J280" s="306">
        <v>12</v>
      </c>
      <c r="K280" s="306">
        <v>2</v>
      </c>
      <c r="L280" s="306">
        <v>0.13</v>
      </c>
      <c r="M280" s="306">
        <v>1.92</v>
      </c>
      <c r="N280" s="306">
        <v>2.0499999999999998</v>
      </c>
      <c r="O280" s="306"/>
      <c r="P280" s="306" t="s">
        <v>500</v>
      </c>
      <c r="Q280" s="306">
        <v>2.2999999999999998</v>
      </c>
      <c r="R280" s="306">
        <v>18.100000000000001</v>
      </c>
      <c r="S280" s="307">
        <v>94</v>
      </c>
      <c r="Y280" s="311"/>
      <c r="AC280" s="311"/>
    </row>
    <row r="281" spans="2:47" ht="15" customHeight="1" x14ac:dyDescent="0.15">
      <c r="B281" s="436"/>
      <c r="C281" s="433"/>
      <c r="D281" s="295" t="s">
        <v>516</v>
      </c>
      <c r="E281" s="296">
        <v>0</v>
      </c>
      <c r="F281" s="297">
        <v>1</v>
      </c>
      <c r="G281" s="297">
        <v>8</v>
      </c>
      <c r="H281" s="297">
        <v>9</v>
      </c>
      <c r="I281" s="297">
        <v>23</v>
      </c>
      <c r="J281" s="297">
        <v>14</v>
      </c>
      <c r="K281" s="297">
        <v>-2</v>
      </c>
      <c r="L281" s="297">
        <v>0.14000000000000001</v>
      </c>
      <c r="M281" s="297">
        <v>1.94</v>
      </c>
      <c r="N281" s="297">
        <v>2.08</v>
      </c>
      <c r="O281" s="297"/>
      <c r="P281" s="297" t="s">
        <v>500</v>
      </c>
      <c r="Q281" s="297">
        <v>1.9</v>
      </c>
      <c r="R281" s="297">
        <v>18.399999999999999</v>
      </c>
      <c r="S281" s="298">
        <v>93</v>
      </c>
      <c r="Y281" s="311"/>
      <c r="AC281" s="311"/>
    </row>
    <row r="282" spans="2:47" ht="15" customHeight="1" x14ac:dyDescent="0.15">
      <c r="B282" s="436"/>
      <c r="C282" s="433"/>
      <c r="D282" s="299" t="s">
        <v>518</v>
      </c>
      <c r="E282" s="300">
        <v>0</v>
      </c>
      <c r="F282" s="301">
        <v>1</v>
      </c>
      <c r="G282" s="301">
        <v>7</v>
      </c>
      <c r="H282" s="301">
        <v>8</v>
      </c>
      <c r="I282" s="301">
        <v>26</v>
      </c>
      <c r="J282" s="301">
        <v>12</v>
      </c>
      <c r="K282" s="301">
        <v>7</v>
      </c>
      <c r="L282" s="301">
        <v>0.13</v>
      </c>
      <c r="M282" s="301">
        <v>1.97</v>
      </c>
      <c r="N282" s="301">
        <v>2.1</v>
      </c>
      <c r="O282" s="301"/>
      <c r="P282" s="301" t="s">
        <v>495</v>
      </c>
      <c r="Q282" s="301">
        <v>4</v>
      </c>
      <c r="R282" s="301">
        <v>16.7</v>
      </c>
      <c r="S282" s="302">
        <v>92</v>
      </c>
      <c r="Y282" s="311"/>
    </row>
    <row r="283" spans="2:47" ht="15" customHeight="1" x14ac:dyDescent="0.15">
      <c r="B283" s="436"/>
      <c r="C283" s="433"/>
      <c r="D283" s="299" t="s">
        <v>519</v>
      </c>
      <c r="E283" s="300">
        <v>0</v>
      </c>
      <c r="F283" s="301">
        <v>0</v>
      </c>
      <c r="G283" s="301">
        <v>5</v>
      </c>
      <c r="H283" s="301">
        <v>5</v>
      </c>
      <c r="I283" s="301">
        <v>36</v>
      </c>
      <c r="J283" s="301">
        <v>5</v>
      </c>
      <c r="K283" s="301">
        <v>0</v>
      </c>
      <c r="L283" s="301">
        <v>0.12</v>
      </c>
      <c r="M283" s="301">
        <v>1.9</v>
      </c>
      <c r="N283" s="301">
        <v>2.02</v>
      </c>
      <c r="O283" s="301"/>
      <c r="P283" s="301" t="s">
        <v>495</v>
      </c>
      <c r="Q283" s="301">
        <v>5.5</v>
      </c>
      <c r="R283" s="301">
        <v>15.6</v>
      </c>
      <c r="S283" s="302">
        <v>92</v>
      </c>
      <c r="Y283" s="311"/>
    </row>
    <row r="284" spans="2:47" ht="15" customHeight="1" x14ac:dyDescent="0.15">
      <c r="B284" s="436"/>
      <c r="C284" s="433"/>
      <c r="D284" s="299" t="s">
        <v>521</v>
      </c>
      <c r="E284" s="300">
        <v>0</v>
      </c>
      <c r="F284" s="301">
        <v>0</v>
      </c>
      <c r="G284" s="301">
        <v>3</v>
      </c>
      <c r="H284" s="301">
        <v>3</v>
      </c>
      <c r="I284" s="301">
        <v>44</v>
      </c>
      <c r="J284" s="301">
        <v>4</v>
      </c>
      <c r="K284" s="301">
        <v>-2</v>
      </c>
      <c r="L284" s="301">
        <v>0.12</v>
      </c>
      <c r="M284" s="301">
        <v>1.88</v>
      </c>
      <c r="N284" s="301">
        <v>2</v>
      </c>
      <c r="O284" s="301"/>
      <c r="P284" s="301" t="s">
        <v>500</v>
      </c>
      <c r="Q284" s="301">
        <v>5</v>
      </c>
      <c r="R284" s="301">
        <v>15.4</v>
      </c>
      <c r="S284" s="302">
        <v>93</v>
      </c>
      <c r="Y284" s="311"/>
    </row>
    <row r="285" spans="2:47" ht="15" customHeight="1" x14ac:dyDescent="0.15">
      <c r="B285" s="436"/>
      <c r="C285" s="433"/>
      <c r="D285" s="299" t="s">
        <v>522</v>
      </c>
      <c r="E285" s="300">
        <v>0</v>
      </c>
      <c r="F285" s="301">
        <v>0</v>
      </c>
      <c r="G285" s="301">
        <v>3</v>
      </c>
      <c r="H285" s="301">
        <v>3</v>
      </c>
      <c r="I285" s="301">
        <v>44</v>
      </c>
      <c r="J285" s="301">
        <v>6</v>
      </c>
      <c r="K285" s="301">
        <v>6</v>
      </c>
      <c r="L285" s="301">
        <v>0.1</v>
      </c>
      <c r="M285" s="301">
        <v>1.87</v>
      </c>
      <c r="N285" s="301">
        <v>1.97</v>
      </c>
      <c r="O285" s="301"/>
      <c r="P285" s="301" t="s">
        <v>495</v>
      </c>
      <c r="Q285" s="301">
        <v>4</v>
      </c>
      <c r="R285" s="301">
        <v>15.9</v>
      </c>
      <c r="S285" s="302">
        <v>90</v>
      </c>
      <c r="Y285" s="311"/>
    </row>
    <row r="286" spans="2:47" ht="15" customHeight="1" x14ac:dyDescent="0.15">
      <c r="B286" s="436"/>
      <c r="C286" s="433"/>
      <c r="D286" s="299" t="s">
        <v>523</v>
      </c>
      <c r="E286" s="300">
        <v>0</v>
      </c>
      <c r="F286" s="301">
        <v>0</v>
      </c>
      <c r="G286" s="301">
        <v>4</v>
      </c>
      <c r="H286" s="301">
        <v>4</v>
      </c>
      <c r="I286" s="301">
        <v>39</v>
      </c>
      <c r="J286" s="301">
        <v>5</v>
      </c>
      <c r="K286" s="301">
        <v>0</v>
      </c>
      <c r="L286" s="301">
        <v>0.1</v>
      </c>
      <c r="M286" s="301">
        <v>1.87</v>
      </c>
      <c r="N286" s="301">
        <v>1.97</v>
      </c>
      <c r="O286" s="301"/>
      <c r="P286" s="301" t="s">
        <v>500</v>
      </c>
      <c r="Q286" s="301">
        <v>3.6</v>
      </c>
      <c r="R286" s="301">
        <v>16.2</v>
      </c>
      <c r="S286" s="302">
        <v>87</v>
      </c>
      <c r="Y286" s="311"/>
    </row>
    <row r="287" spans="2:47" ht="15" customHeight="1" x14ac:dyDescent="0.15">
      <c r="B287" s="436"/>
      <c r="C287" s="433"/>
      <c r="D287" s="299" t="s">
        <v>524</v>
      </c>
      <c r="E287" s="300">
        <v>0</v>
      </c>
      <c r="F287" s="301">
        <v>0</v>
      </c>
      <c r="G287" s="301">
        <v>5</v>
      </c>
      <c r="H287" s="301">
        <v>5</v>
      </c>
      <c r="I287" s="301">
        <v>37</v>
      </c>
      <c r="J287" s="301">
        <v>9</v>
      </c>
      <c r="K287" s="301">
        <v>3</v>
      </c>
      <c r="L287" s="301">
        <v>0.1</v>
      </c>
      <c r="M287" s="301">
        <v>1.88</v>
      </c>
      <c r="N287" s="301">
        <v>1.98</v>
      </c>
      <c r="O287" s="301"/>
      <c r="P287" s="301" t="s">
        <v>508</v>
      </c>
      <c r="Q287" s="301">
        <v>2.2999999999999998</v>
      </c>
      <c r="R287" s="301">
        <v>16.3</v>
      </c>
      <c r="S287" s="302">
        <v>81</v>
      </c>
      <c r="Y287" s="311"/>
    </row>
    <row r="288" spans="2:47" ht="15" customHeight="1" x14ac:dyDescent="0.15">
      <c r="B288" s="436"/>
      <c r="C288" s="433"/>
      <c r="D288" s="299" t="s">
        <v>525</v>
      </c>
      <c r="E288" s="300">
        <v>0</v>
      </c>
      <c r="F288" s="301">
        <v>0</v>
      </c>
      <c r="G288" s="301">
        <v>4</v>
      </c>
      <c r="H288" s="301">
        <v>4</v>
      </c>
      <c r="I288" s="301">
        <v>40</v>
      </c>
      <c r="J288" s="301">
        <v>6</v>
      </c>
      <c r="K288" s="301">
        <v>5</v>
      </c>
      <c r="L288" s="301">
        <v>0.11</v>
      </c>
      <c r="M288" s="301">
        <v>1.86</v>
      </c>
      <c r="N288" s="301">
        <v>1.97</v>
      </c>
      <c r="O288" s="301"/>
      <c r="P288" s="301" t="s">
        <v>508</v>
      </c>
      <c r="Q288" s="301">
        <v>2.5</v>
      </c>
      <c r="R288" s="301">
        <v>16.3</v>
      </c>
      <c r="S288" s="302">
        <v>79</v>
      </c>
      <c r="Y288" s="311"/>
      <c r="AC288" s="311"/>
    </row>
    <row r="289" spans="2:29" ht="15" customHeight="1" x14ac:dyDescent="0.15">
      <c r="B289" s="436"/>
      <c r="C289" s="433"/>
      <c r="D289" s="299" t="s">
        <v>526</v>
      </c>
      <c r="E289" s="300">
        <v>0</v>
      </c>
      <c r="F289" s="301">
        <v>0</v>
      </c>
      <c r="G289" s="301">
        <v>5</v>
      </c>
      <c r="H289" s="301">
        <v>5</v>
      </c>
      <c r="I289" s="301">
        <v>37</v>
      </c>
      <c r="J289" s="301">
        <v>7</v>
      </c>
      <c r="K289" s="301">
        <v>12</v>
      </c>
      <c r="L289" s="301">
        <v>0.12</v>
      </c>
      <c r="M289" s="301">
        <v>1.87</v>
      </c>
      <c r="N289" s="301">
        <v>1.99</v>
      </c>
      <c r="O289" s="301"/>
      <c r="P289" s="301" t="s">
        <v>500</v>
      </c>
      <c r="Q289" s="301">
        <v>1.8</v>
      </c>
      <c r="R289" s="301">
        <v>15</v>
      </c>
      <c r="S289" s="302">
        <v>88</v>
      </c>
      <c r="Y289" s="311"/>
      <c r="AC289" s="311"/>
    </row>
    <row r="290" spans="2:29" ht="15" customHeight="1" x14ac:dyDescent="0.15">
      <c r="B290" s="436"/>
      <c r="C290" s="433"/>
      <c r="D290" s="299" t="s">
        <v>527</v>
      </c>
      <c r="E290" s="300">
        <v>0</v>
      </c>
      <c r="F290" s="301">
        <v>0</v>
      </c>
      <c r="G290" s="301">
        <v>7</v>
      </c>
      <c r="H290" s="301">
        <v>7</v>
      </c>
      <c r="I290" s="301">
        <v>34</v>
      </c>
      <c r="J290" s="301">
        <v>8</v>
      </c>
      <c r="K290" s="301">
        <v>6</v>
      </c>
      <c r="L290" s="301">
        <v>0.13</v>
      </c>
      <c r="M290" s="301">
        <v>1.87</v>
      </c>
      <c r="N290" s="301">
        <v>2</v>
      </c>
      <c r="O290" s="301"/>
      <c r="P290" s="301" t="s">
        <v>500</v>
      </c>
      <c r="Q290" s="301">
        <v>1.3</v>
      </c>
      <c r="R290" s="301">
        <v>14</v>
      </c>
      <c r="S290" s="302">
        <v>89</v>
      </c>
      <c r="Y290" s="311"/>
      <c r="AC290" s="311"/>
    </row>
    <row r="291" spans="2:29" ht="15" customHeight="1" x14ac:dyDescent="0.15">
      <c r="B291" s="436"/>
      <c r="C291" s="433"/>
      <c r="D291" s="299" t="s">
        <v>528</v>
      </c>
      <c r="E291" s="300">
        <v>0</v>
      </c>
      <c r="F291" s="301">
        <v>0</v>
      </c>
      <c r="G291" s="301">
        <v>6</v>
      </c>
      <c r="H291" s="301">
        <v>6</v>
      </c>
      <c r="I291" s="301">
        <v>34</v>
      </c>
      <c r="J291" s="301">
        <v>8</v>
      </c>
      <c r="K291" s="301">
        <v>6</v>
      </c>
      <c r="L291" s="301">
        <v>0.13</v>
      </c>
      <c r="M291" s="301">
        <v>1.87</v>
      </c>
      <c r="N291" s="301">
        <v>2</v>
      </c>
      <c r="O291" s="301"/>
      <c r="P291" s="301" t="s">
        <v>495</v>
      </c>
      <c r="Q291" s="301">
        <v>1.3</v>
      </c>
      <c r="R291" s="301">
        <v>13.8</v>
      </c>
      <c r="S291" s="302">
        <v>86</v>
      </c>
      <c r="Y291" s="311"/>
      <c r="AC291" s="311"/>
    </row>
    <row r="292" spans="2:29" ht="15" customHeight="1" x14ac:dyDescent="0.15">
      <c r="B292" s="436"/>
      <c r="C292" s="433"/>
      <c r="D292" s="299" t="s">
        <v>529</v>
      </c>
      <c r="E292" s="300">
        <v>0</v>
      </c>
      <c r="F292" s="301">
        <v>0</v>
      </c>
      <c r="G292" s="301">
        <v>5</v>
      </c>
      <c r="H292" s="301">
        <v>5</v>
      </c>
      <c r="I292" s="301">
        <v>32</v>
      </c>
      <c r="J292" s="301">
        <v>6</v>
      </c>
      <c r="K292" s="301">
        <v>6</v>
      </c>
      <c r="L292" s="301">
        <v>0.13</v>
      </c>
      <c r="M292" s="301">
        <v>1.94</v>
      </c>
      <c r="N292" s="301">
        <v>2.0699999999999998</v>
      </c>
      <c r="O292" s="301"/>
      <c r="P292" s="301" t="s">
        <v>500</v>
      </c>
      <c r="Q292" s="301">
        <v>1.2</v>
      </c>
      <c r="R292" s="301">
        <v>13</v>
      </c>
      <c r="S292" s="302">
        <v>89</v>
      </c>
      <c r="Y292" s="311"/>
      <c r="AC292" s="311"/>
    </row>
    <row r="293" spans="2:29" ht="15" customHeight="1" x14ac:dyDescent="0.15">
      <c r="B293" s="436"/>
      <c r="C293" s="433"/>
      <c r="D293" s="299" t="s">
        <v>530</v>
      </c>
      <c r="E293" s="300">
        <v>0</v>
      </c>
      <c r="F293" s="301">
        <v>0</v>
      </c>
      <c r="G293" s="301">
        <v>7</v>
      </c>
      <c r="H293" s="301">
        <v>7</v>
      </c>
      <c r="I293" s="301">
        <v>26</v>
      </c>
      <c r="J293" s="301">
        <v>5</v>
      </c>
      <c r="K293" s="301">
        <v>4</v>
      </c>
      <c r="L293" s="301">
        <v>0.12</v>
      </c>
      <c r="M293" s="301">
        <v>1.98</v>
      </c>
      <c r="N293" s="301">
        <v>2.1</v>
      </c>
      <c r="O293" s="301"/>
      <c r="P293" s="301" t="s">
        <v>495</v>
      </c>
      <c r="Q293" s="301">
        <v>0.9</v>
      </c>
      <c r="R293" s="301">
        <v>13</v>
      </c>
      <c r="S293" s="302">
        <v>94</v>
      </c>
      <c r="Y293" s="311"/>
      <c r="AC293" s="311"/>
    </row>
    <row r="294" spans="2:29" ht="15" customHeight="1" x14ac:dyDescent="0.15">
      <c r="B294" s="436"/>
      <c r="C294" s="434"/>
      <c r="D294" s="299" t="s">
        <v>531</v>
      </c>
      <c r="E294" s="300">
        <v>0</v>
      </c>
      <c r="F294" s="301">
        <v>0</v>
      </c>
      <c r="G294" s="301">
        <v>7</v>
      </c>
      <c r="H294" s="301">
        <v>7</v>
      </c>
      <c r="I294" s="301">
        <v>17</v>
      </c>
      <c r="J294" s="301">
        <v>13</v>
      </c>
      <c r="K294" s="301">
        <v>-1</v>
      </c>
      <c r="L294" s="301">
        <v>0.16</v>
      </c>
      <c r="M294" s="301">
        <v>1.99</v>
      </c>
      <c r="N294" s="301">
        <v>2.15</v>
      </c>
      <c r="O294" s="301"/>
      <c r="P294" s="301" t="s">
        <v>495</v>
      </c>
      <c r="Q294" s="301">
        <v>1</v>
      </c>
      <c r="R294" s="301">
        <v>11.9</v>
      </c>
      <c r="S294" s="302">
        <v>94</v>
      </c>
      <c r="Y294" s="311"/>
      <c r="AC294" s="311"/>
    </row>
    <row r="295" spans="2:29" ht="15" customHeight="1" x14ac:dyDescent="0.15">
      <c r="B295" s="436"/>
      <c r="C295" s="432">
        <v>42508</v>
      </c>
      <c r="D295" s="299" t="s">
        <v>494</v>
      </c>
      <c r="E295" s="300">
        <v>0</v>
      </c>
      <c r="F295" s="301">
        <v>0</v>
      </c>
      <c r="G295" s="301">
        <v>5</v>
      </c>
      <c r="H295" s="301">
        <v>5</v>
      </c>
      <c r="I295" s="301">
        <v>14</v>
      </c>
      <c r="J295" s="301">
        <v>15</v>
      </c>
      <c r="K295" s="301">
        <v>2</v>
      </c>
      <c r="L295" s="301">
        <v>0.12</v>
      </c>
      <c r="M295" s="301">
        <v>2.12</v>
      </c>
      <c r="N295" s="301">
        <v>2.2400000000000002</v>
      </c>
      <c r="O295" s="301"/>
      <c r="P295" s="301" t="s">
        <v>495</v>
      </c>
      <c r="Q295" s="301">
        <v>1.3</v>
      </c>
      <c r="R295" s="301">
        <v>10.5</v>
      </c>
      <c r="S295" s="302">
        <v>94</v>
      </c>
      <c r="Y295" s="311"/>
      <c r="AC295" s="311"/>
    </row>
    <row r="296" spans="2:29" ht="15" customHeight="1" x14ac:dyDescent="0.15">
      <c r="B296" s="436"/>
      <c r="C296" s="433"/>
      <c r="D296" s="299" t="s">
        <v>497</v>
      </c>
      <c r="E296" s="300">
        <v>0</v>
      </c>
      <c r="F296" s="301">
        <v>0</v>
      </c>
      <c r="G296" s="301">
        <v>5</v>
      </c>
      <c r="H296" s="301">
        <v>5</v>
      </c>
      <c r="I296" s="301">
        <v>11</v>
      </c>
      <c r="J296" s="301">
        <v>11</v>
      </c>
      <c r="K296" s="301">
        <v>4</v>
      </c>
      <c r="L296" s="301">
        <v>0.11</v>
      </c>
      <c r="M296" s="301">
        <v>2.27</v>
      </c>
      <c r="N296" s="301">
        <v>2.38</v>
      </c>
      <c r="O296" s="301"/>
      <c r="P296" s="301" t="s">
        <v>500</v>
      </c>
      <c r="Q296" s="301">
        <v>0.8</v>
      </c>
      <c r="R296" s="301">
        <v>10</v>
      </c>
      <c r="S296" s="302">
        <v>94</v>
      </c>
      <c r="Y296" s="311"/>
      <c r="AC296" s="311"/>
    </row>
    <row r="297" spans="2:29" ht="15" customHeight="1" x14ac:dyDescent="0.15">
      <c r="B297" s="436"/>
      <c r="C297" s="433"/>
      <c r="D297" s="299" t="s">
        <v>499</v>
      </c>
      <c r="E297" s="300">
        <v>0</v>
      </c>
      <c r="F297" s="301">
        <v>0</v>
      </c>
      <c r="G297" s="301">
        <v>5</v>
      </c>
      <c r="H297" s="301">
        <v>5</v>
      </c>
      <c r="I297" s="301">
        <v>10</v>
      </c>
      <c r="J297" s="301">
        <v>8</v>
      </c>
      <c r="K297" s="301">
        <v>-1</v>
      </c>
      <c r="L297" s="301">
        <v>0.12</v>
      </c>
      <c r="M297" s="301">
        <v>2.4700000000000002</v>
      </c>
      <c r="N297" s="301">
        <v>2.59</v>
      </c>
      <c r="O297" s="301"/>
      <c r="P297" s="301" t="s">
        <v>500</v>
      </c>
      <c r="Q297" s="301">
        <v>1.2</v>
      </c>
      <c r="R297" s="301">
        <v>9.5</v>
      </c>
      <c r="S297" s="302">
        <v>90</v>
      </c>
      <c r="Y297" s="311"/>
      <c r="AC297" s="311"/>
    </row>
    <row r="298" spans="2:29" ht="15" customHeight="1" x14ac:dyDescent="0.15">
      <c r="B298" s="436"/>
      <c r="C298" s="433"/>
      <c r="D298" s="299" t="s">
        <v>502</v>
      </c>
      <c r="E298" s="300" t="s">
        <v>503</v>
      </c>
      <c r="F298" s="301">
        <v>0</v>
      </c>
      <c r="G298" s="301">
        <v>4</v>
      </c>
      <c r="H298" s="301">
        <v>4</v>
      </c>
      <c r="I298" s="301">
        <v>11</v>
      </c>
      <c r="J298" s="301">
        <v>5</v>
      </c>
      <c r="K298" s="301">
        <v>5</v>
      </c>
      <c r="L298" s="301">
        <v>0.12</v>
      </c>
      <c r="M298" s="301">
        <v>2.33</v>
      </c>
      <c r="N298" s="301">
        <v>2.4500000000000002</v>
      </c>
      <c r="O298" s="301"/>
      <c r="P298" s="301" t="s">
        <v>500</v>
      </c>
      <c r="Q298" s="301">
        <v>0.9</v>
      </c>
      <c r="R298" s="301">
        <v>8.6</v>
      </c>
      <c r="S298" s="302">
        <v>88</v>
      </c>
      <c r="Y298" s="311"/>
      <c r="AC298" s="311"/>
    </row>
    <row r="299" spans="2:29" ht="15" customHeight="1" x14ac:dyDescent="0.15">
      <c r="B299" s="436"/>
      <c r="C299" s="433"/>
      <c r="D299" s="299" t="s">
        <v>505</v>
      </c>
      <c r="E299" s="300">
        <v>0</v>
      </c>
      <c r="F299" s="301">
        <v>1</v>
      </c>
      <c r="G299" s="301">
        <v>4</v>
      </c>
      <c r="H299" s="301">
        <v>5</v>
      </c>
      <c r="I299" s="301">
        <v>11</v>
      </c>
      <c r="J299" s="301">
        <v>8</v>
      </c>
      <c r="K299" s="301">
        <v>4</v>
      </c>
      <c r="L299" s="301">
        <v>0.11</v>
      </c>
      <c r="M299" s="301">
        <v>2.2599999999999998</v>
      </c>
      <c r="N299" s="301">
        <v>2.37</v>
      </c>
      <c r="O299" s="301"/>
      <c r="P299" s="301" t="s">
        <v>500</v>
      </c>
      <c r="Q299" s="301">
        <v>1.1000000000000001</v>
      </c>
      <c r="R299" s="301">
        <v>8.8000000000000007</v>
      </c>
      <c r="S299" s="302">
        <v>80</v>
      </c>
      <c r="AC299" s="311"/>
    </row>
    <row r="300" spans="2:29" ht="15" customHeight="1" x14ac:dyDescent="0.15">
      <c r="B300" s="436"/>
      <c r="C300" s="433"/>
      <c r="D300" s="299" t="s">
        <v>507</v>
      </c>
      <c r="E300" s="300">
        <v>0</v>
      </c>
      <c r="F300" s="301">
        <v>1</v>
      </c>
      <c r="G300" s="301">
        <v>5</v>
      </c>
      <c r="H300" s="301">
        <v>6</v>
      </c>
      <c r="I300" s="301">
        <v>13</v>
      </c>
      <c r="J300" s="301">
        <v>8</v>
      </c>
      <c r="K300" s="301">
        <v>-2</v>
      </c>
      <c r="L300" s="301">
        <v>0.1</v>
      </c>
      <c r="M300" s="301">
        <v>2.1</v>
      </c>
      <c r="N300" s="301">
        <v>2.2000000000000002</v>
      </c>
      <c r="O300" s="301"/>
      <c r="P300" s="301" t="s">
        <v>508</v>
      </c>
      <c r="Q300" s="301">
        <v>1.8</v>
      </c>
      <c r="R300" s="301">
        <v>10.6</v>
      </c>
      <c r="S300" s="302">
        <v>72</v>
      </c>
      <c r="AC300" s="311"/>
    </row>
    <row r="301" spans="2:29" ht="15" customHeight="1" x14ac:dyDescent="0.15">
      <c r="B301" s="436"/>
      <c r="C301" s="433"/>
      <c r="D301" s="299" t="s">
        <v>510</v>
      </c>
      <c r="E301" s="300">
        <v>0</v>
      </c>
      <c r="F301" s="301">
        <v>3</v>
      </c>
      <c r="G301" s="301">
        <v>8</v>
      </c>
      <c r="H301" s="301">
        <v>11</v>
      </c>
      <c r="I301" s="301">
        <v>15</v>
      </c>
      <c r="J301" s="301">
        <v>13</v>
      </c>
      <c r="K301" s="301">
        <v>14</v>
      </c>
      <c r="L301" s="301">
        <v>0.12</v>
      </c>
      <c r="M301" s="301">
        <v>2.06</v>
      </c>
      <c r="N301" s="301">
        <v>2.1800000000000002</v>
      </c>
      <c r="O301" s="301"/>
      <c r="P301" s="301" t="s">
        <v>495</v>
      </c>
      <c r="Q301" s="301">
        <v>1.4</v>
      </c>
      <c r="R301" s="301">
        <v>13.5</v>
      </c>
      <c r="S301" s="302">
        <v>48</v>
      </c>
      <c r="AC301" s="311"/>
    </row>
    <row r="302" spans="2:29" ht="15" customHeight="1" x14ac:dyDescent="0.15">
      <c r="B302" s="436"/>
      <c r="C302" s="433"/>
      <c r="D302" s="299" t="s">
        <v>512</v>
      </c>
      <c r="E302" s="300">
        <v>0</v>
      </c>
      <c r="F302" s="301">
        <v>2</v>
      </c>
      <c r="G302" s="301">
        <v>8</v>
      </c>
      <c r="H302" s="301">
        <v>10</v>
      </c>
      <c r="I302" s="301">
        <v>25</v>
      </c>
      <c r="J302" s="301">
        <v>15</v>
      </c>
      <c r="K302" s="301">
        <v>9</v>
      </c>
      <c r="L302" s="301">
        <v>0.11</v>
      </c>
      <c r="M302" s="301">
        <v>2.06</v>
      </c>
      <c r="N302" s="301">
        <v>2.17</v>
      </c>
      <c r="O302" s="301"/>
      <c r="P302" s="301" t="s">
        <v>500</v>
      </c>
      <c r="Q302" s="301">
        <v>1.3</v>
      </c>
      <c r="R302" s="301">
        <v>16.2</v>
      </c>
      <c r="S302" s="302">
        <v>45</v>
      </c>
      <c r="AC302" s="311"/>
    </row>
    <row r="303" spans="2:29" ht="15" customHeight="1" x14ac:dyDescent="0.15">
      <c r="B303" s="436"/>
      <c r="C303" s="433"/>
      <c r="D303" s="299" t="s">
        <v>513</v>
      </c>
      <c r="E303" s="300">
        <v>0</v>
      </c>
      <c r="F303" s="301">
        <v>1</v>
      </c>
      <c r="G303" s="301">
        <v>6</v>
      </c>
      <c r="H303" s="301">
        <v>7</v>
      </c>
      <c r="I303" s="301">
        <v>36</v>
      </c>
      <c r="J303" s="301">
        <v>21</v>
      </c>
      <c r="K303" s="301">
        <v>9</v>
      </c>
      <c r="L303" s="301">
        <v>0.12</v>
      </c>
      <c r="M303" s="301">
        <v>1.99</v>
      </c>
      <c r="N303" s="301">
        <v>2.11</v>
      </c>
      <c r="O303" s="301"/>
      <c r="P303" s="301" t="s">
        <v>500</v>
      </c>
      <c r="Q303" s="301">
        <v>2.2000000000000002</v>
      </c>
      <c r="R303" s="301">
        <v>19</v>
      </c>
      <c r="S303" s="302">
        <v>36</v>
      </c>
      <c r="AC303" s="311"/>
    </row>
    <row r="304" spans="2:29" ht="15" customHeight="1" thickBot="1" x14ac:dyDescent="0.2">
      <c r="B304" s="436"/>
      <c r="C304" s="433"/>
      <c r="D304" s="312" t="s">
        <v>514</v>
      </c>
      <c r="E304" s="313">
        <v>0</v>
      </c>
      <c r="F304" s="306">
        <v>1</v>
      </c>
      <c r="G304" s="306">
        <v>6</v>
      </c>
      <c r="H304" s="306">
        <v>7</v>
      </c>
      <c r="I304" s="306">
        <v>46</v>
      </c>
      <c r="J304" s="306">
        <v>19</v>
      </c>
      <c r="K304" s="306">
        <v>12</v>
      </c>
      <c r="L304" s="306">
        <v>0.09</v>
      </c>
      <c r="M304" s="306">
        <v>1.96</v>
      </c>
      <c r="N304" s="306">
        <v>2.0499999999999998</v>
      </c>
      <c r="O304" s="306"/>
      <c r="P304" s="306" t="s">
        <v>500</v>
      </c>
      <c r="Q304" s="306">
        <v>1.8</v>
      </c>
      <c r="R304" s="306">
        <v>21</v>
      </c>
      <c r="S304" s="307">
        <v>29</v>
      </c>
      <c r="AC304" s="311"/>
    </row>
    <row r="305" spans="2:45" ht="15" customHeight="1" x14ac:dyDescent="0.15">
      <c r="B305" s="435"/>
      <c r="C305" s="433"/>
      <c r="D305" s="295" t="s">
        <v>516</v>
      </c>
      <c r="E305" s="296">
        <v>1</v>
      </c>
      <c r="F305" s="297">
        <v>0</v>
      </c>
      <c r="G305" s="297">
        <v>4</v>
      </c>
      <c r="H305" s="297">
        <v>4</v>
      </c>
      <c r="I305" s="297">
        <v>56</v>
      </c>
      <c r="J305" s="297">
        <v>14</v>
      </c>
      <c r="K305" s="297">
        <v>13</v>
      </c>
      <c r="L305" s="297">
        <v>0.09</v>
      </c>
      <c r="M305" s="297">
        <v>1.94</v>
      </c>
      <c r="N305" s="297">
        <v>2.0299999999999998</v>
      </c>
      <c r="O305" s="297"/>
      <c r="P305" s="297" t="s">
        <v>500</v>
      </c>
      <c r="Q305" s="297">
        <v>3.5</v>
      </c>
      <c r="R305" s="297">
        <v>23.5</v>
      </c>
      <c r="S305" s="298">
        <v>26</v>
      </c>
      <c r="AC305" s="311"/>
    </row>
    <row r="306" spans="2:45" ht="15" customHeight="1" x14ac:dyDescent="0.15">
      <c r="B306" s="435"/>
      <c r="C306" s="433"/>
      <c r="D306" s="299" t="s">
        <v>518</v>
      </c>
      <c r="E306" s="300">
        <v>0</v>
      </c>
      <c r="F306" s="301">
        <v>0</v>
      </c>
      <c r="G306" s="301">
        <v>4</v>
      </c>
      <c r="H306" s="301">
        <v>4</v>
      </c>
      <c r="I306" s="301">
        <v>59</v>
      </c>
      <c r="J306" s="301">
        <v>16</v>
      </c>
      <c r="K306" s="301">
        <v>8</v>
      </c>
      <c r="L306" s="301">
        <v>0.11</v>
      </c>
      <c r="M306" s="301">
        <v>1.9</v>
      </c>
      <c r="N306" s="301">
        <v>2.0099999999999998</v>
      </c>
      <c r="O306" s="301"/>
      <c r="P306" s="301" t="s">
        <v>500</v>
      </c>
      <c r="Q306" s="301">
        <v>4.5</v>
      </c>
      <c r="R306" s="301">
        <v>25.3</v>
      </c>
      <c r="S306" s="302">
        <v>25</v>
      </c>
    </row>
    <row r="307" spans="2:45" ht="15" customHeight="1" x14ac:dyDescent="0.15">
      <c r="B307" s="435"/>
      <c r="C307" s="433"/>
      <c r="D307" s="299" t="s">
        <v>519</v>
      </c>
      <c r="E307" s="300">
        <v>0</v>
      </c>
      <c r="F307" s="301">
        <v>0</v>
      </c>
      <c r="G307" s="301">
        <v>3</v>
      </c>
      <c r="H307" s="301">
        <v>3</v>
      </c>
      <c r="I307" s="301">
        <v>57</v>
      </c>
      <c r="J307" s="301">
        <v>14</v>
      </c>
      <c r="K307" s="301">
        <v>12</v>
      </c>
      <c r="L307" s="301">
        <v>0.09</v>
      </c>
      <c r="M307" s="301">
        <v>1.88</v>
      </c>
      <c r="N307" s="301">
        <v>1.97</v>
      </c>
      <c r="O307" s="301"/>
      <c r="P307" s="301" t="s">
        <v>508</v>
      </c>
      <c r="Q307" s="301">
        <v>5</v>
      </c>
      <c r="R307" s="301">
        <v>26.4</v>
      </c>
      <c r="S307" s="302">
        <v>22</v>
      </c>
      <c r="V307" s="311"/>
      <c r="X307" s="311"/>
      <c r="AA307" s="311"/>
      <c r="AB307" s="311"/>
      <c r="AH307" s="311"/>
      <c r="AI307" s="311"/>
      <c r="AJ307" s="311"/>
      <c r="AK307" s="311"/>
      <c r="AL307" s="311"/>
      <c r="AM307" s="311"/>
      <c r="AN307" s="311"/>
      <c r="AO307" s="311"/>
      <c r="AP307" s="311"/>
      <c r="AQ307" s="311"/>
      <c r="AR307" s="311"/>
      <c r="AS307" s="311"/>
    </row>
    <row r="308" spans="2:45" ht="15" customHeight="1" x14ac:dyDescent="0.15">
      <c r="B308" s="435"/>
      <c r="C308" s="433"/>
      <c r="D308" s="299" t="s">
        <v>521</v>
      </c>
      <c r="E308" s="300">
        <v>0</v>
      </c>
      <c r="F308" s="301">
        <v>0</v>
      </c>
      <c r="G308" s="301">
        <v>4</v>
      </c>
      <c r="H308" s="301">
        <v>4</v>
      </c>
      <c r="I308" s="301">
        <v>62</v>
      </c>
      <c r="J308" s="301">
        <v>19</v>
      </c>
      <c r="K308" s="301">
        <v>6</v>
      </c>
      <c r="L308" s="301">
        <v>0.1</v>
      </c>
      <c r="M308" s="301">
        <v>1.89</v>
      </c>
      <c r="N308" s="301">
        <v>1.99</v>
      </c>
      <c r="O308" s="301"/>
      <c r="P308" s="301" t="s">
        <v>540</v>
      </c>
      <c r="Q308" s="301">
        <v>4.5</v>
      </c>
      <c r="R308" s="301">
        <v>25.9</v>
      </c>
      <c r="S308" s="302">
        <v>23</v>
      </c>
      <c r="V308" s="311"/>
      <c r="X308" s="311"/>
      <c r="AA308" s="311"/>
      <c r="AB308" s="311"/>
      <c r="AH308" s="311"/>
      <c r="AI308" s="311"/>
      <c r="AJ308" s="311"/>
      <c r="AK308" s="311"/>
      <c r="AL308" s="311"/>
      <c r="AM308" s="311"/>
      <c r="AN308" s="311"/>
      <c r="AO308" s="311"/>
      <c r="AP308" s="311"/>
      <c r="AQ308" s="311"/>
      <c r="AR308" s="311"/>
      <c r="AS308" s="311"/>
    </row>
    <row r="309" spans="2:45" ht="15" customHeight="1" x14ac:dyDescent="0.15">
      <c r="B309" s="435"/>
      <c r="C309" s="433"/>
      <c r="D309" s="299" t="s">
        <v>522</v>
      </c>
      <c r="E309" s="300">
        <v>1</v>
      </c>
      <c r="F309" s="301">
        <v>0</v>
      </c>
      <c r="G309" s="301">
        <v>4</v>
      </c>
      <c r="H309" s="301">
        <v>4</v>
      </c>
      <c r="I309" s="301">
        <v>69</v>
      </c>
      <c r="J309" s="301">
        <v>20</v>
      </c>
      <c r="K309" s="301">
        <v>11</v>
      </c>
      <c r="L309" s="301">
        <v>0.11</v>
      </c>
      <c r="M309" s="301">
        <v>1.88</v>
      </c>
      <c r="N309" s="301">
        <v>1.99</v>
      </c>
      <c r="O309" s="301"/>
      <c r="P309" s="301" t="s">
        <v>540</v>
      </c>
      <c r="Q309" s="301">
        <v>3.5</v>
      </c>
      <c r="R309" s="301">
        <v>25.2</v>
      </c>
      <c r="S309" s="302">
        <v>33</v>
      </c>
      <c r="V309" s="311"/>
      <c r="X309" s="311"/>
      <c r="AA309" s="311"/>
      <c r="AB309" s="311"/>
      <c r="AH309" s="311"/>
      <c r="AI309" s="311"/>
      <c r="AJ309" s="311"/>
      <c r="AK309" s="311"/>
      <c r="AL309" s="311"/>
      <c r="AM309" s="311"/>
      <c r="AN309" s="311"/>
      <c r="AO309" s="311"/>
      <c r="AP309" s="311"/>
      <c r="AQ309" s="311"/>
      <c r="AR309" s="311"/>
      <c r="AS309" s="311"/>
    </row>
    <row r="310" spans="2:45" ht="15" customHeight="1" x14ac:dyDescent="0.15">
      <c r="B310" s="435"/>
      <c r="C310" s="433"/>
      <c r="D310" s="299" t="s">
        <v>523</v>
      </c>
      <c r="E310" s="300">
        <v>1</v>
      </c>
      <c r="F310" s="301">
        <v>0</v>
      </c>
      <c r="G310" s="301">
        <v>5</v>
      </c>
      <c r="H310" s="301">
        <v>5</v>
      </c>
      <c r="I310" s="301">
        <v>65</v>
      </c>
      <c r="J310" s="301">
        <v>28</v>
      </c>
      <c r="K310" s="301">
        <v>14</v>
      </c>
      <c r="L310" s="301">
        <v>0.1</v>
      </c>
      <c r="M310" s="301">
        <v>1.87</v>
      </c>
      <c r="N310" s="301">
        <v>1.97</v>
      </c>
      <c r="O310" s="301"/>
      <c r="P310" s="301" t="s">
        <v>532</v>
      </c>
      <c r="Q310" s="301">
        <v>2.8</v>
      </c>
      <c r="R310" s="301">
        <v>23.7</v>
      </c>
      <c r="S310" s="302">
        <v>33</v>
      </c>
      <c r="V310" s="311"/>
      <c r="X310" s="311"/>
    </row>
    <row r="311" spans="2:45" ht="15" customHeight="1" x14ac:dyDescent="0.15">
      <c r="B311" s="435"/>
      <c r="C311" s="433"/>
      <c r="D311" s="299" t="s">
        <v>524</v>
      </c>
      <c r="E311" s="300">
        <v>1</v>
      </c>
      <c r="F311" s="301">
        <v>0</v>
      </c>
      <c r="G311" s="301">
        <v>4</v>
      </c>
      <c r="H311" s="301">
        <v>4</v>
      </c>
      <c r="I311" s="301">
        <v>64</v>
      </c>
      <c r="J311" s="301">
        <v>17</v>
      </c>
      <c r="K311" s="301">
        <v>14</v>
      </c>
      <c r="L311" s="301">
        <v>0.11</v>
      </c>
      <c r="M311" s="301">
        <v>1.89</v>
      </c>
      <c r="N311" s="301">
        <v>2</v>
      </c>
      <c r="O311" s="301"/>
      <c r="P311" s="301" t="s">
        <v>532</v>
      </c>
      <c r="Q311" s="301">
        <v>3.3</v>
      </c>
      <c r="R311" s="301">
        <v>22.3</v>
      </c>
      <c r="S311" s="302">
        <v>36</v>
      </c>
      <c r="V311" s="311"/>
      <c r="X311" s="311"/>
    </row>
    <row r="312" spans="2:45" ht="15" customHeight="1" x14ac:dyDescent="0.15">
      <c r="B312" s="435"/>
      <c r="C312" s="433"/>
      <c r="D312" s="299" t="s">
        <v>525</v>
      </c>
      <c r="E312" s="300">
        <v>0</v>
      </c>
      <c r="F312" s="301">
        <v>0</v>
      </c>
      <c r="G312" s="301">
        <v>4</v>
      </c>
      <c r="H312" s="301">
        <v>4</v>
      </c>
      <c r="I312" s="301">
        <v>59</v>
      </c>
      <c r="J312" s="301">
        <v>19</v>
      </c>
      <c r="K312" s="301">
        <v>12</v>
      </c>
      <c r="L312" s="301">
        <v>0.12</v>
      </c>
      <c r="M312" s="301">
        <v>1.88</v>
      </c>
      <c r="N312" s="301">
        <v>2</v>
      </c>
      <c r="O312" s="301"/>
      <c r="P312" s="301" t="s">
        <v>537</v>
      </c>
      <c r="Q312" s="301">
        <v>1.9</v>
      </c>
      <c r="R312" s="301">
        <v>20.399999999999999</v>
      </c>
      <c r="S312" s="302">
        <v>36</v>
      </c>
      <c r="V312" s="311"/>
      <c r="X312" s="311"/>
      <c r="AC312" s="311"/>
    </row>
    <row r="313" spans="2:45" ht="15" customHeight="1" x14ac:dyDescent="0.15">
      <c r="B313" s="435"/>
      <c r="C313" s="433"/>
      <c r="D313" s="299" t="s">
        <v>526</v>
      </c>
      <c r="E313" s="300">
        <v>1</v>
      </c>
      <c r="F313" s="301">
        <v>0</v>
      </c>
      <c r="G313" s="301">
        <v>4</v>
      </c>
      <c r="H313" s="301">
        <v>4</v>
      </c>
      <c r="I313" s="301">
        <v>59</v>
      </c>
      <c r="J313" s="301">
        <v>20</v>
      </c>
      <c r="K313" s="301">
        <v>15</v>
      </c>
      <c r="L313" s="301">
        <v>0.09</v>
      </c>
      <c r="M313" s="301">
        <v>1.9</v>
      </c>
      <c r="N313" s="301">
        <v>1.99</v>
      </c>
      <c r="O313" s="301"/>
      <c r="P313" s="301" t="s">
        <v>537</v>
      </c>
      <c r="Q313" s="301">
        <v>2</v>
      </c>
      <c r="R313" s="301">
        <v>18.5</v>
      </c>
      <c r="S313" s="302">
        <v>33</v>
      </c>
      <c r="V313" s="311"/>
      <c r="X313" s="311"/>
      <c r="AC313" s="311"/>
    </row>
    <row r="314" spans="2:45" ht="15" customHeight="1" x14ac:dyDescent="0.15">
      <c r="B314" s="435"/>
      <c r="C314" s="433"/>
      <c r="D314" s="299" t="s">
        <v>527</v>
      </c>
      <c r="E314" s="300">
        <v>1</v>
      </c>
      <c r="F314" s="301">
        <v>0</v>
      </c>
      <c r="G314" s="301">
        <v>6</v>
      </c>
      <c r="H314" s="301">
        <v>6</v>
      </c>
      <c r="I314" s="301">
        <v>58</v>
      </c>
      <c r="J314" s="301">
        <v>20</v>
      </c>
      <c r="K314" s="301">
        <v>12</v>
      </c>
      <c r="L314" s="301">
        <v>0.1</v>
      </c>
      <c r="M314" s="301">
        <v>1.89</v>
      </c>
      <c r="N314" s="301">
        <v>1.99</v>
      </c>
      <c r="O314" s="301"/>
      <c r="P314" s="301" t="s">
        <v>532</v>
      </c>
      <c r="Q314" s="301">
        <v>0.6</v>
      </c>
      <c r="R314" s="301">
        <v>16.8</v>
      </c>
      <c r="S314" s="302">
        <v>34</v>
      </c>
      <c r="V314" s="311"/>
      <c r="X314" s="311"/>
      <c r="AC314" s="311"/>
    </row>
    <row r="315" spans="2:45" ht="15" customHeight="1" x14ac:dyDescent="0.15">
      <c r="B315" s="435"/>
      <c r="C315" s="433"/>
      <c r="D315" s="299" t="s">
        <v>528</v>
      </c>
      <c r="E315" s="300">
        <v>1</v>
      </c>
      <c r="F315" s="301">
        <v>0</v>
      </c>
      <c r="G315" s="301">
        <v>7</v>
      </c>
      <c r="H315" s="301">
        <v>7</v>
      </c>
      <c r="I315" s="301">
        <v>53</v>
      </c>
      <c r="J315" s="301">
        <v>17</v>
      </c>
      <c r="K315" s="301">
        <v>10</v>
      </c>
      <c r="L315" s="301">
        <v>0.1</v>
      </c>
      <c r="M315" s="301">
        <v>1.89</v>
      </c>
      <c r="N315" s="301">
        <v>1.99</v>
      </c>
      <c r="O315" s="301"/>
      <c r="P315" s="301" t="s">
        <v>541</v>
      </c>
      <c r="Q315" s="301">
        <v>1.4</v>
      </c>
      <c r="R315" s="301">
        <v>15.1</v>
      </c>
      <c r="S315" s="302">
        <v>38</v>
      </c>
      <c r="V315" s="311"/>
      <c r="X315" s="311"/>
      <c r="AC315" s="311"/>
    </row>
    <row r="316" spans="2:45" ht="15" customHeight="1" x14ac:dyDescent="0.15">
      <c r="B316" s="435"/>
      <c r="C316" s="433"/>
      <c r="D316" s="299" t="s">
        <v>529</v>
      </c>
      <c r="E316" s="300">
        <v>0</v>
      </c>
      <c r="F316" s="301">
        <v>0</v>
      </c>
      <c r="G316" s="301">
        <v>9</v>
      </c>
      <c r="H316" s="301">
        <v>9</v>
      </c>
      <c r="I316" s="301">
        <v>44</v>
      </c>
      <c r="J316" s="301">
        <v>20</v>
      </c>
      <c r="K316" s="301">
        <v>7</v>
      </c>
      <c r="L316" s="301">
        <v>0.12</v>
      </c>
      <c r="M316" s="301">
        <v>1.92</v>
      </c>
      <c r="N316" s="301">
        <v>2.04</v>
      </c>
      <c r="O316" s="301"/>
      <c r="P316" s="301" t="s">
        <v>500</v>
      </c>
      <c r="Q316" s="301">
        <v>1.3</v>
      </c>
      <c r="R316" s="301">
        <v>13.7</v>
      </c>
      <c r="S316" s="302">
        <v>48</v>
      </c>
      <c r="V316" s="311"/>
      <c r="X316" s="311"/>
      <c r="AC316" s="311"/>
    </row>
    <row r="317" spans="2:45" ht="15" customHeight="1" x14ac:dyDescent="0.15">
      <c r="B317" s="435"/>
      <c r="C317" s="433"/>
      <c r="D317" s="299" t="s">
        <v>530</v>
      </c>
      <c r="E317" s="300">
        <v>0</v>
      </c>
      <c r="F317" s="301">
        <v>0</v>
      </c>
      <c r="G317" s="301">
        <v>7</v>
      </c>
      <c r="H317" s="301">
        <v>7</v>
      </c>
      <c r="I317" s="301">
        <v>42</v>
      </c>
      <c r="J317" s="301">
        <v>21</v>
      </c>
      <c r="K317" s="301">
        <v>14</v>
      </c>
      <c r="L317" s="301">
        <v>0.13</v>
      </c>
      <c r="M317" s="301">
        <v>1.98</v>
      </c>
      <c r="N317" s="301">
        <v>2.11</v>
      </c>
      <c r="O317" s="301"/>
      <c r="P317" s="301" t="s">
        <v>508</v>
      </c>
      <c r="Q317" s="301">
        <v>0.8</v>
      </c>
      <c r="R317" s="301">
        <v>12.3</v>
      </c>
      <c r="S317" s="302">
        <v>62</v>
      </c>
      <c r="V317" s="311"/>
      <c r="X317" s="311"/>
      <c r="AC317" s="311"/>
    </row>
    <row r="318" spans="2:45" ht="15" customHeight="1" x14ac:dyDescent="0.15">
      <c r="B318" s="435"/>
      <c r="C318" s="434"/>
      <c r="D318" s="299" t="s">
        <v>531</v>
      </c>
      <c r="E318" s="300">
        <v>0</v>
      </c>
      <c r="F318" s="301">
        <v>0</v>
      </c>
      <c r="G318" s="301">
        <v>5</v>
      </c>
      <c r="H318" s="301">
        <v>5</v>
      </c>
      <c r="I318" s="301">
        <v>39</v>
      </c>
      <c r="J318" s="301">
        <v>23</v>
      </c>
      <c r="K318" s="301">
        <v>11</v>
      </c>
      <c r="L318" s="301">
        <v>0.13</v>
      </c>
      <c r="M318" s="301">
        <v>2.02</v>
      </c>
      <c r="N318" s="301">
        <v>2.15</v>
      </c>
      <c r="O318" s="301"/>
      <c r="P318" s="301" t="s">
        <v>495</v>
      </c>
      <c r="Q318" s="301">
        <v>1.6</v>
      </c>
      <c r="R318" s="301">
        <v>12.1</v>
      </c>
      <c r="S318" s="302">
        <v>65</v>
      </c>
      <c r="V318" s="311"/>
      <c r="X318" s="311"/>
      <c r="AC318" s="311"/>
    </row>
    <row r="319" spans="2:45" ht="15" customHeight="1" x14ac:dyDescent="0.15">
      <c r="B319" s="435"/>
      <c r="C319" s="432">
        <v>42509</v>
      </c>
      <c r="D319" s="299" t="s">
        <v>494</v>
      </c>
      <c r="E319" s="300">
        <v>0</v>
      </c>
      <c r="F319" s="301">
        <v>0</v>
      </c>
      <c r="G319" s="301">
        <v>4</v>
      </c>
      <c r="H319" s="301">
        <v>4</v>
      </c>
      <c r="I319" s="301">
        <v>36</v>
      </c>
      <c r="J319" s="301">
        <v>23</v>
      </c>
      <c r="K319" s="301">
        <v>17</v>
      </c>
      <c r="L319" s="301">
        <v>0.12</v>
      </c>
      <c r="M319" s="301">
        <v>1.93</v>
      </c>
      <c r="N319" s="301">
        <v>2.0499999999999998</v>
      </c>
      <c r="O319" s="301"/>
      <c r="P319" s="301" t="s">
        <v>495</v>
      </c>
      <c r="Q319" s="301">
        <v>1.9</v>
      </c>
      <c r="R319" s="301">
        <v>10.199999999999999</v>
      </c>
      <c r="S319" s="302">
        <v>68</v>
      </c>
      <c r="V319" s="311"/>
      <c r="X319" s="311"/>
      <c r="AC319" s="311"/>
    </row>
    <row r="320" spans="2:45" ht="15" customHeight="1" x14ac:dyDescent="0.15">
      <c r="B320" s="435"/>
      <c r="C320" s="433"/>
      <c r="D320" s="299" t="s">
        <v>497</v>
      </c>
      <c r="E320" s="300">
        <v>0</v>
      </c>
      <c r="F320" s="301">
        <v>0</v>
      </c>
      <c r="G320" s="301">
        <v>4</v>
      </c>
      <c r="H320" s="301">
        <v>4</v>
      </c>
      <c r="I320" s="301">
        <v>33</v>
      </c>
      <c r="J320" s="301">
        <v>25</v>
      </c>
      <c r="K320" s="301">
        <v>17</v>
      </c>
      <c r="L320" s="301">
        <v>0.12</v>
      </c>
      <c r="M320" s="301">
        <v>1.99</v>
      </c>
      <c r="N320" s="301">
        <v>2.11</v>
      </c>
      <c r="O320" s="301"/>
      <c r="P320" s="301" t="s">
        <v>500</v>
      </c>
      <c r="Q320" s="301">
        <v>1.8</v>
      </c>
      <c r="R320" s="301">
        <v>11</v>
      </c>
      <c r="S320" s="302">
        <v>70</v>
      </c>
      <c r="V320" s="311"/>
      <c r="X320" s="311"/>
      <c r="AC320" s="311"/>
    </row>
    <row r="321" spans="2:29" ht="15" customHeight="1" x14ac:dyDescent="0.15">
      <c r="B321" s="435"/>
      <c r="C321" s="433"/>
      <c r="D321" s="299" t="s">
        <v>499</v>
      </c>
      <c r="E321" s="300">
        <v>0</v>
      </c>
      <c r="F321" s="301">
        <v>0</v>
      </c>
      <c r="G321" s="301">
        <v>4</v>
      </c>
      <c r="H321" s="301">
        <v>4</v>
      </c>
      <c r="I321" s="301">
        <v>27</v>
      </c>
      <c r="J321" s="301">
        <v>19</v>
      </c>
      <c r="K321" s="301">
        <v>13</v>
      </c>
      <c r="L321" s="301">
        <v>0.09</v>
      </c>
      <c r="M321" s="301">
        <v>2.37</v>
      </c>
      <c r="N321" s="301">
        <v>2.46</v>
      </c>
      <c r="O321" s="301"/>
      <c r="P321" s="301" t="s">
        <v>500</v>
      </c>
      <c r="Q321" s="301">
        <v>2</v>
      </c>
      <c r="R321" s="301">
        <v>11.4</v>
      </c>
      <c r="S321" s="302">
        <v>72</v>
      </c>
      <c r="V321" s="311"/>
      <c r="X321" s="311"/>
      <c r="AC321" s="311"/>
    </row>
    <row r="322" spans="2:29" ht="15" customHeight="1" x14ac:dyDescent="0.15">
      <c r="B322" s="435"/>
      <c r="C322" s="433"/>
      <c r="D322" s="299" t="s">
        <v>502</v>
      </c>
      <c r="E322" s="300">
        <v>0</v>
      </c>
      <c r="F322" s="301">
        <v>0</v>
      </c>
      <c r="G322" s="301">
        <v>4</v>
      </c>
      <c r="H322" s="301">
        <v>4</v>
      </c>
      <c r="I322" s="301">
        <v>22</v>
      </c>
      <c r="J322" s="301">
        <v>21</v>
      </c>
      <c r="K322" s="301">
        <v>16</v>
      </c>
      <c r="L322" s="301">
        <v>0.12</v>
      </c>
      <c r="M322" s="301">
        <v>2.1800000000000002</v>
      </c>
      <c r="N322" s="301">
        <v>2.2999999999999998</v>
      </c>
      <c r="O322" s="301"/>
      <c r="P322" s="301" t="s">
        <v>500</v>
      </c>
      <c r="Q322" s="301">
        <v>1.4</v>
      </c>
      <c r="R322" s="301">
        <v>10.9</v>
      </c>
      <c r="S322" s="302">
        <v>70</v>
      </c>
      <c r="V322" s="311"/>
      <c r="X322" s="311"/>
      <c r="AC322" s="311"/>
    </row>
    <row r="323" spans="2:29" ht="15" customHeight="1" x14ac:dyDescent="0.15">
      <c r="B323" s="435"/>
      <c r="C323" s="433"/>
      <c r="D323" s="299" t="s">
        <v>505</v>
      </c>
      <c r="E323" s="300">
        <v>0</v>
      </c>
      <c r="F323" s="301">
        <v>0</v>
      </c>
      <c r="G323" s="301">
        <v>5</v>
      </c>
      <c r="H323" s="301">
        <v>5</v>
      </c>
      <c r="I323" s="301">
        <v>15</v>
      </c>
      <c r="J323" s="301">
        <v>23</v>
      </c>
      <c r="K323" s="301">
        <v>12</v>
      </c>
      <c r="L323" s="301">
        <v>0.12</v>
      </c>
      <c r="M323" s="301">
        <v>2.2599999999999998</v>
      </c>
      <c r="N323" s="301">
        <v>2.38</v>
      </c>
      <c r="O323" s="301"/>
      <c r="P323" s="301" t="s">
        <v>508</v>
      </c>
      <c r="Q323" s="301">
        <v>2</v>
      </c>
      <c r="R323" s="301">
        <v>10.7</v>
      </c>
      <c r="S323" s="302">
        <v>74</v>
      </c>
      <c r="V323" s="311"/>
      <c r="X323" s="311"/>
      <c r="Y323" s="311"/>
      <c r="AC323" s="311"/>
    </row>
    <row r="324" spans="2:29" ht="15" customHeight="1" x14ac:dyDescent="0.15">
      <c r="B324" s="435"/>
      <c r="C324" s="433"/>
      <c r="D324" s="299" t="s">
        <v>507</v>
      </c>
      <c r="E324" s="300">
        <v>0</v>
      </c>
      <c r="F324" s="301">
        <v>1</v>
      </c>
      <c r="G324" s="301">
        <v>6</v>
      </c>
      <c r="H324" s="301">
        <v>7</v>
      </c>
      <c r="I324" s="301">
        <v>16</v>
      </c>
      <c r="J324" s="301">
        <v>23</v>
      </c>
      <c r="K324" s="301">
        <v>18</v>
      </c>
      <c r="L324" s="301">
        <v>0.11</v>
      </c>
      <c r="M324" s="301">
        <v>2.13</v>
      </c>
      <c r="N324" s="301">
        <v>2.2400000000000002</v>
      </c>
      <c r="O324" s="301"/>
      <c r="P324" s="301" t="s">
        <v>500</v>
      </c>
      <c r="Q324" s="301">
        <v>2.7</v>
      </c>
      <c r="R324" s="301">
        <v>12.2</v>
      </c>
      <c r="S324" s="302">
        <v>63</v>
      </c>
      <c r="V324" s="311"/>
      <c r="X324" s="311"/>
      <c r="AC324" s="311"/>
    </row>
    <row r="325" spans="2:29" ht="15" customHeight="1" x14ac:dyDescent="0.15">
      <c r="B325" s="435"/>
      <c r="C325" s="433"/>
      <c r="D325" s="299" t="s">
        <v>510</v>
      </c>
      <c r="E325" s="300">
        <v>0</v>
      </c>
      <c r="F325" s="301">
        <v>1</v>
      </c>
      <c r="G325" s="301">
        <v>6</v>
      </c>
      <c r="H325" s="301">
        <v>7</v>
      </c>
      <c r="I325" s="301">
        <v>19</v>
      </c>
      <c r="J325" s="301">
        <v>23</v>
      </c>
      <c r="K325" s="301">
        <v>20</v>
      </c>
      <c r="L325" s="301">
        <v>0.11</v>
      </c>
      <c r="M325" s="301">
        <v>2.15</v>
      </c>
      <c r="N325" s="301">
        <v>2.2599999999999998</v>
      </c>
      <c r="O325" s="301"/>
      <c r="P325" s="301" t="s">
        <v>500</v>
      </c>
      <c r="Q325" s="301">
        <v>3.6</v>
      </c>
      <c r="R325" s="301">
        <v>15.3</v>
      </c>
      <c r="S325" s="302">
        <v>43</v>
      </c>
      <c r="V325" s="311"/>
      <c r="X325" s="311"/>
      <c r="AC325" s="311"/>
    </row>
    <row r="326" spans="2:29" ht="15" customHeight="1" x14ac:dyDescent="0.15">
      <c r="B326" s="435"/>
      <c r="C326" s="433"/>
      <c r="D326" s="299" t="s">
        <v>512</v>
      </c>
      <c r="E326" s="300">
        <v>0</v>
      </c>
      <c r="F326" s="301">
        <v>1</v>
      </c>
      <c r="G326" s="301">
        <v>6</v>
      </c>
      <c r="H326" s="301">
        <v>7</v>
      </c>
      <c r="I326" s="301">
        <v>28</v>
      </c>
      <c r="J326" s="301">
        <v>25</v>
      </c>
      <c r="K326" s="301">
        <v>17</v>
      </c>
      <c r="L326" s="301">
        <v>0.11</v>
      </c>
      <c r="M326" s="301">
        <v>2.0699999999999998</v>
      </c>
      <c r="N326" s="301">
        <v>2.1800000000000002</v>
      </c>
      <c r="O326" s="301"/>
      <c r="P326" s="301" t="s">
        <v>495</v>
      </c>
      <c r="Q326" s="301">
        <v>2.6</v>
      </c>
      <c r="R326" s="301">
        <v>19.399999999999999</v>
      </c>
      <c r="S326" s="302">
        <v>40</v>
      </c>
      <c r="V326" s="311"/>
      <c r="X326" s="311"/>
      <c r="AC326" s="311"/>
    </row>
    <row r="327" spans="2:29" ht="15" customHeight="1" x14ac:dyDescent="0.15">
      <c r="B327" s="435"/>
      <c r="C327" s="433"/>
      <c r="D327" s="299" t="s">
        <v>513</v>
      </c>
      <c r="E327" s="300">
        <v>1</v>
      </c>
      <c r="F327" s="301">
        <v>0</v>
      </c>
      <c r="G327" s="301">
        <v>6</v>
      </c>
      <c r="H327" s="301">
        <v>6</v>
      </c>
      <c r="I327" s="301">
        <v>37</v>
      </c>
      <c r="J327" s="301">
        <v>19</v>
      </c>
      <c r="K327" s="301">
        <v>5</v>
      </c>
      <c r="L327" s="301">
        <v>0.11</v>
      </c>
      <c r="M327" s="301">
        <v>2</v>
      </c>
      <c r="N327" s="301">
        <v>2.11</v>
      </c>
      <c r="O327" s="301"/>
      <c r="P327" s="301" t="s">
        <v>500</v>
      </c>
      <c r="Q327" s="301">
        <v>2.4</v>
      </c>
      <c r="R327" s="301">
        <v>21.2</v>
      </c>
      <c r="S327" s="302">
        <v>34</v>
      </c>
      <c r="V327" s="311"/>
      <c r="X327" s="311"/>
      <c r="AC327" s="311"/>
    </row>
    <row r="328" spans="2:29" ht="15" customHeight="1" thickBot="1" x14ac:dyDescent="0.2">
      <c r="B328" s="435"/>
      <c r="C328" s="433"/>
      <c r="D328" s="312" t="s">
        <v>514</v>
      </c>
      <c r="E328" s="313">
        <v>1</v>
      </c>
      <c r="F328" s="306">
        <v>0</v>
      </c>
      <c r="G328" s="306">
        <v>4</v>
      </c>
      <c r="H328" s="306">
        <v>4</v>
      </c>
      <c r="I328" s="306">
        <v>51</v>
      </c>
      <c r="J328" s="306">
        <v>23</v>
      </c>
      <c r="K328" s="306">
        <v>11</v>
      </c>
      <c r="L328" s="306">
        <v>0.12</v>
      </c>
      <c r="M328" s="306">
        <v>1.92</v>
      </c>
      <c r="N328" s="306">
        <v>2.04</v>
      </c>
      <c r="O328" s="306"/>
      <c r="P328" s="306" t="s">
        <v>508</v>
      </c>
      <c r="Q328" s="306">
        <v>2.9</v>
      </c>
      <c r="R328" s="306">
        <v>22.5</v>
      </c>
      <c r="S328" s="307">
        <v>32</v>
      </c>
      <c r="V328" s="311"/>
      <c r="X328" s="311"/>
      <c r="AC328" s="311"/>
    </row>
    <row r="329" spans="2:29" ht="15" customHeight="1" x14ac:dyDescent="0.15">
      <c r="B329" s="435"/>
      <c r="C329" s="433"/>
      <c r="D329" s="295" t="s">
        <v>516</v>
      </c>
      <c r="E329" s="296">
        <v>0</v>
      </c>
      <c r="F329" s="297">
        <v>0</v>
      </c>
      <c r="G329" s="297">
        <v>4</v>
      </c>
      <c r="H329" s="297">
        <v>4</v>
      </c>
      <c r="I329" s="297">
        <v>55</v>
      </c>
      <c r="J329" s="297">
        <v>18</v>
      </c>
      <c r="K329" s="297">
        <v>13</v>
      </c>
      <c r="L329" s="297">
        <v>0.1</v>
      </c>
      <c r="M329" s="297">
        <v>1.9</v>
      </c>
      <c r="N329" s="297">
        <v>2</v>
      </c>
      <c r="O329" s="297"/>
      <c r="P329" s="297" t="s">
        <v>495</v>
      </c>
      <c r="Q329" s="297">
        <v>1.8</v>
      </c>
      <c r="R329" s="297">
        <v>23.6</v>
      </c>
      <c r="S329" s="298">
        <v>36</v>
      </c>
      <c r="V329" s="311"/>
      <c r="X329" s="311"/>
      <c r="AC329" s="311"/>
    </row>
    <row r="330" spans="2:29" ht="15" customHeight="1" x14ac:dyDescent="0.15">
      <c r="B330" s="435"/>
      <c r="C330" s="433"/>
      <c r="D330" s="299" t="s">
        <v>518</v>
      </c>
      <c r="E330" s="300">
        <v>1</v>
      </c>
      <c r="F330" s="301">
        <v>0</v>
      </c>
      <c r="G330" s="301">
        <v>4</v>
      </c>
      <c r="H330" s="301">
        <v>4</v>
      </c>
      <c r="I330" s="301">
        <v>61</v>
      </c>
      <c r="J330" s="301">
        <v>15</v>
      </c>
      <c r="K330" s="301">
        <v>12</v>
      </c>
      <c r="L330" s="301">
        <v>0.11</v>
      </c>
      <c r="M330" s="301">
        <v>1.89</v>
      </c>
      <c r="N330" s="301">
        <v>2</v>
      </c>
      <c r="O330" s="301"/>
      <c r="P330" s="301" t="s">
        <v>520</v>
      </c>
      <c r="Q330" s="301">
        <v>2.1</v>
      </c>
      <c r="R330" s="301">
        <v>25</v>
      </c>
      <c r="S330" s="302">
        <v>33</v>
      </c>
      <c r="V330" s="311"/>
      <c r="X330" s="311"/>
    </row>
    <row r="331" spans="2:29" ht="15" customHeight="1" x14ac:dyDescent="0.15">
      <c r="B331" s="435"/>
      <c r="C331" s="433"/>
      <c r="D331" s="299" t="s">
        <v>519</v>
      </c>
      <c r="E331" s="300">
        <v>1</v>
      </c>
      <c r="F331" s="301">
        <v>0</v>
      </c>
      <c r="G331" s="301">
        <v>3</v>
      </c>
      <c r="H331" s="301">
        <v>3</v>
      </c>
      <c r="I331" s="301">
        <v>73</v>
      </c>
      <c r="J331" s="301">
        <v>22</v>
      </c>
      <c r="K331" s="301">
        <v>14</v>
      </c>
      <c r="L331" s="301">
        <v>0.1</v>
      </c>
      <c r="M331" s="301">
        <v>1.88</v>
      </c>
      <c r="N331" s="301">
        <v>1.98</v>
      </c>
      <c r="O331" s="301"/>
      <c r="P331" s="301" t="s">
        <v>520</v>
      </c>
      <c r="Q331" s="301">
        <v>3.9</v>
      </c>
      <c r="R331" s="301">
        <v>25.2</v>
      </c>
      <c r="S331" s="302">
        <v>32</v>
      </c>
      <c r="V331" s="311"/>
      <c r="X331" s="311"/>
    </row>
    <row r="332" spans="2:29" ht="15" customHeight="1" x14ac:dyDescent="0.15">
      <c r="B332" s="435"/>
      <c r="C332" s="433"/>
      <c r="D332" s="299" t="s">
        <v>521</v>
      </c>
      <c r="E332" s="300">
        <v>1</v>
      </c>
      <c r="F332" s="301">
        <v>0</v>
      </c>
      <c r="G332" s="301">
        <v>4</v>
      </c>
      <c r="H332" s="301">
        <v>4</v>
      </c>
      <c r="I332" s="301">
        <v>62</v>
      </c>
      <c r="J332" s="301">
        <v>20</v>
      </c>
      <c r="K332" s="301">
        <v>19</v>
      </c>
      <c r="L332" s="301">
        <v>0.08</v>
      </c>
      <c r="M332" s="301">
        <v>1.88</v>
      </c>
      <c r="N332" s="301">
        <v>1.96</v>
      </c>
      <c r="O332" s="301"/>
      <c r="P332" s="301" t="s">
        <v>533</v>
      </c>
      <c r="Q332" s="301">
        <v>3.5</v>
      </c>
      <c r="R332" s="301">
        <v>24.5</v>
      </c>
      <c r="S332" s="302">
        <v>34</v>
      </c>
      <c r="V332" s="311"/>
      <c r="X332" s="311"/>
    </row>
    <row r="333" spans="2:29" ht="15" customHeight="1" x14ac:dyDescent="0.15">
      <c r="B333" s="435"/>
      <c r="C333" s="433"/>
      <c r="D333" s="299" t="s">
        <v>522</v>
      </c>
      <c r="E333" s="300">
        <v>1</v>
      </c>
      <c r="F333" s="301">
        <v>0</v>
      </c>
      <c r="G333" s="301">
        <v>3</v>
      </c>
      <c r="H333" s="301">
        <v>3</v>
      </c>
      <c r="I333" s="301">
        <v>61</v>
      </c>
      <c r="J333" s="301">
        <v>17</v>
      </c>
      <c r="K333" s="301">
        <v>12</v>
      </c>
      <c r="L333" s="301">
        <v>0.08</v>
      </c>
      <c r="M333" s="301">
        <v>1.88</v>
      </c>
      <c r="N333" s="301">
        <v>1.96</v>
      </c>
      <c r="O333" s="301"/>
      <c r="P333" s="301" t="s">
        <v>536</v>
      </c>
      <c r="Q333" s="301">
        <v>3.8</v>
      </c>
      <c r="R333" s="301">
        <v>23.6</v>
      </c>
      <c r="S333" s="302">
        <v>30</v>
      </c>
      <c r="V333" s="311"/>
      <c r="X333" s="311"/>
    </row>
    <row r="334" spans="2:29" ht="15" customHeight="1" x14ac:dyDescent="0.15">
      <c r="B334" s="435"/>
      <c r="C334" s="433"/>
      <c r="D334" s="299" t="s">
        <v>523</v>
      </c>
      <c r="E334" s="300">
        <v>0</v>
      </c>
      <c r="F334" s="301">
        <v>0</v>
      </c>
      <c r="G334" s="301">
        <v>3</v>
      </c>
      <c r="H334" s="301">
        <v>3</v>
      </c>
      <c r="I334" s="301">
        <v>59</v>
      </c>
      <c r="J334" s="301">
        <v>15</v>
      </c>
      <c r="K334" s="301">
        <v>7</v>
      </c>
      <c r="L334" s="301">
        <v>0.09</v>
      </c>
      <c r="M334" s="301">
        <v>1.88</v>
      </c>
      <c r="N334" s="301">
        <v>1.97</v>
      </c>
      <c r="O334" s="301"/>
      <c r="P334" s="301" t="s">
        <v>532</v>
      </c>
      <c r="Q334" s="301">
        <v>3.7</v>
      </c>
      <c r="R334" s="301">
        <v>22</v>
      </c>
      <c r="S334" s="302">
        <v>34</v>
      </c>
      <c r="V334" s="311"/>
      <c r="X334" s="311"/>
    </row>
    <row r="335" spans="2:29" ht="15" customHeight="1" x14ac:dyDescent="0.15">
      <c r="B335" s="435"/>
      <c r="C335" s="433"/>
      <c r="D335" s="299" t="s">
        <v>524</v>
      </c>
      <c r="E335" s="300">
        <v>1</v>
      </c>
      <c r="F335" s="301">
        <v>0</v>
      </c>
      <c r="G335" s="301">
        <v>3</v>
      </c>
      <c r="H335" s="301">
        <v>3</v>
      </c>
      <c r="I335" s="301">
        <v>59</v>
      </c>
      <c r="J335" s="301">
        <v>18</v>
      </c>
      <c r="K335" s="301">
        <v>13</v>
      </c>
      <c r="L335" s="301">
        <v>0.11</v>
      </c>
      <c r="M335" s="301">
        <v>1.87</v>
      </c>
      <c r="N335" s="301">
        <v>1.98</v>
      </c>
      <c r="O335" s="301"/>
      <c r="P335" s="301" t="s">
        <v>532</v>
      </c>
      <c r="Q335" s="301">
        <v>2.1</v>
      </c>
      <c r="R335" s="301">
        <v>20.3</v>
      </c>
      <c r="S335" s="302">
        <v>39</v>
      </c>
      <c r="V335" s="311"/>
      <c r="X335" s="311"/>
    </row>
    <row r="336" spans="2:29" ht="15" customHeight="1" x14ac:dyDescent="0.15">
      <c r="B336" s="435"/>
      <c r="C336" s="433"/>
      <c r="D336" s="299" t="s">
        <v>525</v>
      </c>
      <c r="E336" s="300">
        <v>1</v>
      </c>
      <c r="F336" s="301">
        <v>0</v>
      </c>
      <c r="G336" s="301">
        <v>3</v>
      </c>
      <c r="H336" s="301">
        <v>3</v>
      </c>
      <c r="I336" s="301">
        <v>56</v>
      </c>
      <c r="J336" s="301">
        <v>15</v>
      </c>
      <c r="K336" s="301">
        <v>15</v>
      </c>
      <c r="L336" s="301">
        <v>0.1</v>
      </c>
      <c r="M336" s="301">
        <v>1.88</v>
      </c>
      <c r="N336" s="301">
        <v>1.98</v>
      </c>
      <c r="O336" s="301"/>
      <c r="P336" s="301" t="s">
        <v>532</v>
      </c>
      <c r="Q336" s="301">
        <v>1.6</v>
      </c>
      <c r="R336" s="301">
        <v>19</v>
      </c>
      <c r="S336" s="302">
        <v>44</v>
      </c>
      <c r="V336" s="311"/>
      <c r="X336" s="311"/>
      <c r="AC336" s="311"/>
    </row>
    <row r="337" spans="2:29" ht="15" customHeight="1" x14ac:dyDescent="0.15">
      <c r="B337" s="435"/>
      <c r="C337" s="433"/>
      <c r="D337" s="299" t="s">
        <v>526</v>
      </c>
      <c r="E337" s="300">
        <v>1</v>
      </c>
      <c r="F337" s="301">
        <v>0</v>
      </c>
      <c r="G337" s="301">
        <v>4</v>
      </c>
      <c r="H337" s="301">
        <v>4</v>
      </c>
      <c r="I337" s="301">
        <v>52</v>
      </c>
      <c r="J337" s="301">
        <v>23</v>
      </c>
      <c r="K337" s="301">
        <v>10</v>
      </c>
      <c r="L337" s="301">
        <v>0.1</v>
      </c>
      <c r="M337" s="301">
        <v>1.88</v>
      </c>
      <c r="N337" s="301">
        <v>1.98</v>
      </c>
      <c r="O337" s="301"/>
      <c r="P337" s="301" t="s">
        <v>536</v>
      </c>
      <c r="Q337" s="301">
        <v>2</v>
      </c>
      <c r="R337" s="301">
        <v>17.899999999999999</v>
      </c>
      <c r="S337" s="302">
        <v>45</v>
      </c>
      <c r="V337" s="311"/>
      <c r="X337" s="311"/>
      <c r="AC337" s="311"/>
    </row>
    <row r="338" spans="2:29" ht="15" customHeight="1" x14ac:dyDescent="0.15">
      <c r="B338" s="435"/>
      <c r="C338" s="433"/>
      <c r="D338" s="299" t="s">
        <v>527</v>
      </c>
      <c r="E338" s="300">
        <v>1</v>
      </c>
      <c r="F338" s="301">
        <v>0</v>
      </c>
      <c r="G338" s="301">
        <v>5</v>
      </c>
      <c r="H338" s="301">
        <v>5</v>
      </c>
      <c r="I338" s="301">
        <v>51</v>
      </c>
      <c r="J338" s="301">
        <v>19</v>
      </c>
      <c r="K338" s="301">
        <v>10</v>
      </c>
      <c r="L338" s="301">
        <v>0.11</v>
      </c>
      <c r="M338" s="301">
        <v>1.89</v>
      </c>
      <c r="N338" s="301">
        <v>2</v>
      </c>
      <c r="O338" s="301"/>
      <c r="P338" s="301" t="s">
        <v>533</v>
      </c>
      <c r="Q338" s="301">
        <v>2.5</v>
      </c>
      <c r="R338" s="301">
        <v>16.3</v>
      </c>
      <c r="S338" s="302">
        <v>46</v>
      </c>
      <c r="V338" s="311"/>
      <c r="X338" s="311"/>
      <c r="AC338" s="311"/>
    </row>
    <row r="339" spans="2:29" ht="15" customHeight="1" x14ac:dyDescent="0.15">
      <c r="B339" s="435"/>
      <c r="C339" s="433"/>
      <c r="D339" s="299" t="s">
        <v>528</v>
      </c>
      <c r="E339" s="300">
        <v>2</v>
      </c>
      <c r="F339" s="301">
        <v>0</v>
      </c>
      <c r="G339" s="301">
        <v>4</v>
      </c>
      <c r="H339" s="301">
        <v>4</v>
      </c>
      <c r="I339" s="301">
        <v>49</v>
      </c>
      <c r="J339" s="301">
        <v>9</v>
      </c>
      <c r="K339" s="301">
        <v>16</v>
      </c>
      <c r="L339" s="301">
        <v>0.1</v>
      </c>
      <c r="M339" s="301">
        <v>1.89</v>
      </c>
      <c r="N339" s="301">
        <v>1.99</v>
      </c>
      <c r="O339" s="301"/>
      <c r="P339" s="301" t="s">
        <v>533</v>
      </c>
      <c r="Q339" s="301">
        <v>1.9</v>
      </c>
      <c r="R339" s="301">
        <v>15.7</v>
      </c>
      <c r="S339" s="302">
        <v>49</v>
      </c>
      <c r="V339" s="311"/>
      <c r="X339" s="311"/>
      <c r="AC339" s="311"/>
    </row>
    <row r="340" spans="2:29" ht="15" customHeight="1" x14ac:dyDescent="0.15">
      <c r="B340" s="435"/>
      <c r="C340" s="433"/>
      <c r="D340" s="299" t="s">
        <v>529</v>
      </c>
      <c r="E340" s="300">
        <v>1</v>
      </c>
      <c r="F340" s="301">
        <v>0</v>
      </c>
      <c r="G340" s="301">
        <v>5</v>
      </c>
      <c r="H340" s="301">
        <v>5</v>
      </c>
      <c r="I340" s="301">
        <v>45</v>
      </c>
      <c r="J340" s="301">
        <v>15</v>
      </c>
      <c r="K340" s="301">
        <v>10</v>
      </c>
      <c r="L340" s="301">
        <v>0.1</v>
      </c>
      <c r="M340" s="301">
        <v>1.89</v>
      </c>
      <c r="N340" s="301">
        <v>1.99</v>
      </c>
      <c r="O340" s="301"/>
      <c r="P340" s="301" t="s">
        <v>500</v>
      </c>
      <c r="Q340" s="301">
        <v>1</v>
      </c>
      <c r="R340" s="301">
        <v>14.1</v>
      </c>
      <c r="S340" s="302">
        <v>49</v>
      </c>
      <c r="V340" s="311"/>
      <c r="X340" s="311"/>
      <c r="AC340" s="311"/>
    </row>
    <row r="341" spans="2:29" ht="15" customHeight="1" x14ac:dyDescent="0.15">
      <c r="B341" s="435"/>
      <c r="C341" s="433"/>
      <c r="D341" s="299" t="s">
        <v>530</v>
      </c>
      <c r="E341" s="300">
        <v>2</v>
      </c>
      <c r="F341" s="301">
        <v>0</v>
      </c>
      <c r="G341" s="301">
        <v>6</v>
      </c>
      <c r="H341" s="301">
        <v>6</v>
      </c>
      <c r="I341" s="301">
        <v>40</v>
      </c>
      <c r="J341" s="301">
        <v>20</v>
      </c>
      <c r="K341" s="301">
        <v>8</v>
      </c>
      <c r="L341" s="301">
        <v>0.1</v>
      </c>
      <c r="M341" s="301">
        <v>1.9</v>
      </c>
      <c r="N341" s="301">
        <v>2</v>
      </c>
      <c r="O341" s="301"/>
      <c r="P341" s="301" t="s">
        <v>265</v>
      </c>
      <c r="Q341" s="301">
        <v>0.4</v>
      </c>
      <c r="R341" s="301">
        <v>13</v>
      </c>
      <c r="S341" s="302">
        <v>58</v>
      </c>
      <c r="V341" s="311"/>
      <c r="X341" s="311"/>
      <c r="AC341" s="311"/>
    </row>
    <row r="342" spans="2:29" ht="15" customHeight="1" x14ac:dyDescent="0.15">
      <c r="B342" s="435"/>
      <c r="C342" s="434"/>
      <c r="D342" s="299" t="s">
        <v>531</v>
      </c>
      <c r="E342" s="300">
        <v>1</v>
      </c>
      <c r="F342" s="301">
        <v>0</v>
      </c>
      <c r="G342" s="301">
        <v>6</v>
      </c>
      <c r="H342" s="301">
        <v>6</v>
      </c>
      <c r="I342" s="301">
        <v>39</v>
      </c>
      <c r="J342" s="301">
        <v>19</v>
      </c>
      <c r="K342" s="301">
        <v>7</v>
      </c>
      <c r="L342" s="301">
        <v>0.11</v>
      </c>
      <c r="M342" s="301">
        <v>1.9</v>
      </c>
      <c r="N342" s="301">
        <v>2.0099999999999998</v>
      </c>
      <c r="O342" s="301"/>
      <c r="P342" s="301" t="s">
        <v>538</v>
      </c>
      <c r="Q342" s="301">
        <v>0.1</v>
      </c>
      <c r="R342" s="301">
        <v>11.5</v>
      </c>
      <c r="S342" s="302">
        <v>62</v>
      </c>
      <c r="V342" s="311"/>
      <c r="X342" s="311"/>
      <c r="AC342" s="311"/>
    </row>
    <row r="343" spans="2:29" ht="15" customHeight="1" x14ac:dyDescent="0.15">
      <c r="B343" s="435"/>
      <c r="C343" s="432">
        <v>42510</v>
      </c>
      <c r="D343" s="299" t="s">
        <v>494</v>
      </c>
      <c r="E343" s="300">
        <v>1</v>
      </c>
      <c r="F343" s="301">
        <v>0</v>
      </c>
      <c r="G343" s="301">
        <v>5</v>
      </c>
      <c r="H343" s="301">
        <v>5</v>
      </c>
      <c r="I343" s="301">
        <v>37</v>
      </c>
      <c r="J343" s="301">
        <v>14</v>
      </c>
      <c r="K343" s="301">
        <v>10</v>
      </c>
      <c r="L343" s="301">
        <v>0.11</v>
      </c>
      <c r="M343" s="301">
        <v>1.9</v>
      </c>
      <c r="N343" s="301">
        <v>2.0099999999999998</v>
      </c>
      <c r="O343" s="301"/>
      <c r="P343" s="301" t="s">
        <v>495</v>
      </c>
      <c r="Q343" s="301">
        <v>1</v>
      </c>
      <c r="R343" s="301">
        <v>11.2</v>
      </c>
      <c r="S343" s="302">
        <v>57</v>
      </c>
      <c r="V343" s="311"/>
      <c r="X343" s="311"/>
      <c r="AC343" s="311"/>
    </row>
    <row r="344" spans="2:29" ht="15" customHeight="1" x14ac:dyDescent="0.15">
      <c r="B344" s="435"/>
      <c r="C344" s="433"/>
      <c r="D344" s="299" t="s">
        <v>497</v>
      </c>
      <c r="E344" s="300">
        <v>1</v>
      </c>
      <c r="F344" s="301">
        <v>0</v>
      </c>
      <c r="G344" s="301">
        <v>4</v>
      </c>
      <c r="H344" s="301">
        <v>4</v>
      </c>
      <c r="I344" s="301">
        <v>33</v>
      </c>
      <c r="J344" s="301">
        <v>14</v>
      </c>
      <c r="K344" s="301">
        <v>6</v>
      </c>
      <c r="L344" s="301">
        <v>0.13</v>
      </c>
      <c r="M344" s="301">
        <v>2</v>
      </c>
      <c r="N344" s="301">
        <v>2.13</v>
      </c>
      <c r="O344" s="301"/>
      <c r="P344" s="301" t="s">
        <v>495</v>
      </c>
      <c r="Q344" s="301">
        <v>0.8</v>
      </c>
      <c r="R344" s="301">
        <v>11.1</v>
      </c>
      <c r="S344" s="302">
        <v>73</v>
      </c>
      <c r="V344" s="311"/>
      <c r="X344" s="311"/>
      <c r="AC344" s="311"/>
    </row>
    <row r="345" spans="2:29" ht="15" customHeight="1" x14ac:dyDescent="0.15">
      <c r="B345" s="435"/>
      <c r="C345" s="433"/>
      <c r="D345" s="299" t="s">
        <v>499</v>
      </c>
      <c r="E345" s="300">
        <v>0</v>
      </c>
      <c r="F345" s="301">
        <v>0</v>
      </c>
      <c r="G345" s="301">
        <v>4</v>
      </c>
      <c r="H345" s="301">
        <v>4</v>
      </c>
      <c r="I345" s="301">
        <v>31</v>
      </c>
      <c r="J345" s="301">
        <v>16</v>
      </c>
      <c r="K345" s="301">
        <v>6</v>
      </c>
      <c r="L345" s="301">
        <v>0.21</v>
      </c>
      <c r="M345" s="301">
        <v>2</v>
      </c>
      <c r="N345" s="301">
        <v>2.21</v>
      </c>
      <c r="O345" s="301"/>
      <c r="P345" s="301" t="s">
        <v>500</v>
      </c>
      <c r="Q345" s="301">
        <v>1.9</v>
      </c>
      <c r="R345" s="301">
        <v>9.5</v>
      </c>
      <c r="S345" s="302">
        <v>70</v>
      </c>
      <c r="V345" s="311"/>
      <c r="X345" s="311"/>
      <c r="AC345" s="311"/>
    </row>
    <row r="346" spans="2:29" ht="15" customHeight="1" x14ac:dyDescent="0.15">
      <c r="B346" s="435"/>
      <c r="C346" s="433"/>
      <c r="D346" s="299" t="s">
        <v>502</v>
      </c>
      <c r="E346" s="300">
        <v>0</v>
      </c>
      <c r="F346" s="301">
        <v>0</v>
      </c>
      <c r="G346" s="301">
        <v>4</v>
      </c>
      <c r="H346" s="301">
        <v>4</v>
      </c>
      <c r="I346" s="301" t="s">
        <v>503</v>
      </c>
      <c r="J346" s="301">
        <v>12</v>
      </c>
      <c r="K346" s="301">
        <v>9</v>
      </c>
      <c r="L346" s="301">
        <v>0.11</v>
      </c>
      <c r="M346" s="301">
        <v>2</v>
      </c>
      <c r="N346" s="301">
        <v>2.11</v>
      </c>
      <c r="O346" s="301"/>
      <c r="P346" s="301" t="s">
        <v>500</v>
      </c>
      <c r="Q346" s="301">
        <v>1.9</v>
      </c>
      <c r="R346" s="301">
        <v>9.9</v>
      </c>
      <c r="S346" s="302">
        <v>67</v>
      </c>
      <c r="V346" s="311"/>
      <c r="X346" s="311"/>
      <c r="AC346" s="311"/>
    </row>
    <row r="347" spans="2:29" ht="15" customHeight="1" x14ac:dyDescent="0.15">
      <c r="B347" s="435"/>
      <c r="C347" s="433"/>
      <c r="D347" s="299" t="s">
        <v>505</v>
      </c>
      <c r="E347" s="300">
        <v>0</v>
      </c>
      <c r="F347" s="301">
        <v>0</v>
      </c>
      <c r="G347" s="301">
        <v>3</v>
      </c>
      <c r="H347" s="301">
        <v>3</v>
      </c>
      <c r="I347" s="301">
        <v>29</v>
      </c>
      <c r="J347" s="301">
        <v>10</v>
      </c>
      <c r="K347" s="301">
        <v>9</v>
      </c>
      <c r="L347" s="301">
        <v>0.11</v>
      </c>
      <c r="M347" s="301">
        <v>2.0299999999999998</v>
      </c>
      <c r="N347" s="301">
        <v>2.14</v>
      </c>
      <c r="O347" s="301"/>
      <c r="P347" s="301" t="s">
        <v>495</v>
      </c>
      <c r="Q347" s="301">
        <v>1.8</v>
      </c>
      <c r="R347" s="301">
        <v>9.1999999999999993</v>
      </c>
      <c r="S347" s="302">
        <v>64</v>
      </c>
      <c r="V347" s="311"/>
      <c r="X347" s="311"/>
      <c r="Y347" s="311"/>
      <c r="AC347" s="311"/>
    </row>
    <row r="348" spans="2:29" ht="15" customHeight="1" x14ac:dyDescent="0.15">
      <c r="B348" s="435"/>
      <c r="C348" s="433"/>
      <c r="D348" s="299" t="s">
        <v>507</v>
      </c>
      <c r="E348" s="300">
        <v>0</v>
      </c>
      <c r="F348" s="301">
        <v>0</v>
      </c>
      <c r="G348" s="301">
        <v>4</v>
      </c>
      <c r="H348" s="301">
        <v>4</v>
      </c>
      <c r="I348" s="301">
        <v>24</v>
      </c>
      <c r="J348" s="301">
        <v>21</v>
      </c>
      <c r="K348" s="301">
        <v>12</v>
      </c>
      <c r="L348" s="301">
        <v>0.11</v>
      </c>
      <c r="M348" s="301">
        <v>2.12</v>
      </c>
      <c r="N348" s="301">
        <v>2.23</v>
      </c>
      <c r="O348" s="301"/>
      <c r="P348" s="301" t="s">
        <v>495</v>
      </c>
      <c r="Q348" s="301">
        <v>1.8</v>
      </c>
      <c r="R348" s="301">
        <v>10.9</v>
      </c>
      <c r="S348" s="302">
        <v>64</v>
      </c>
      <c r="V348" s="311"/>
      <c r="X348" s="311"/>
      <c r="AC348" s="311"/>
    </row>
    <row r="349" spans="2:29" ht="15" customHeight="1" x14ac:dyDescent="0.15">
      <c r="B349" s="435"/>
      <c r="C349" s="433"/>
      <c r="D349" s="299" t="s">
        <v>510</v>
      </c>
      <c r="E349" s="300">
        <v>0</v>
      </c>
      <c r="F349" s="301">
        <v>1</v>
      </c>
      <c r="G349" s="301">
        <v>6</v>
      </c>
      <c r="H349" s="301">
        <v>7</v>
      </c>
      <c r="I349" s="301">
        <v>25</v>
      </c>
      <c r="J349" s="301">
        <v>22</v>
      </c>
      <c r="K349" s="301">
        <v>15</v>
      </c>
      <c r="L349" s="301">
        <v>0.13</v>
      </c>
      <c r="M349" s="301">
        <v>2.08</v>
      </c>
      <c r="N349" s="301">
        <v>2.21</v>
      </c>
      <c r="O349" s="301"/>
      <c r="P349" s="301" t="s">
        <v>500</v>
      </c>
      <c r="Q349" s="301">
        <v>1.9</v>
      </c>
      <c r="R349" s="301">
        <v>13.9</v>
      </c>
      <c r="S349" s="302">
        <v>59</v>
      </c>
      <c r="V349" s="311"/>
      <c r="X349" s="311"/>
      <c r="AC349" s="311"/>
    </row>
    <row r="350" spans="2:29" ht="15" customHeight="1" x14ac:dyDescent="0.15">
      <c r="B350" s="435"/>
      <c r="C350" s="433"/>
      <c r="D350" s="299" t="s">
        <v>512</v>
      </c>
      <c r="E350" s="300">
        <v>0</v>
      </c>
      <c r="F350" s="301">
        <v>1</v>
      </c>
      <c r="G350" s="301">
        <v>5</v>
      </c>
      <c r="H350" s="301">
        <v>6</v>
      </c>
      <c r="I350" s="301">
        <v>32</v>
      </c>
      <c r="J350" s="301">
        <v>23</v>
      </c>
      <c r="K350" s="301">
        <v>10</v>
      </c>
      <c r="L350" s="301">
        <v>0.09</v>
      </c>
      <c r="M350" s="301">
        <v>1.99</v>
      </c>
      <c r="N350" s="301">
        <v>2.08</v>
      </c>
      <c r="O350" s="301"/>
      <c r="P350" s="301" t="s">
        <v>500</v>
      </c>
      <c r="Q350" s="301">
        <v>2.4</v>
      </c>
      <c r="R350" s="301">
        <v>15.1</v>
      </c>
      <c r="S350" s="302">
        <v>55</v>
      </c>
      <c r="V350" s="311"/>
      <c r="X350" s="311"/>
      <c r="AC350" s="311"/>
    </row>
    <row r="351" spans="2:29" ht="15" customHeight="1" x14ac:dyDescent="0.15">
      <c r="B351" s="435"/>
      <c r="C351" s="433"/>
      <c r="D351" s="299" t="s">
        <v>513</v>
      </c>
      <c r="E351" s="300">
        <v>0</v>
      </c>
      <c r="F351" s="301">
        <v>0</v>
      </c>
      <c r="G351" s="301">
        <v>4</v>
      </c>
      <c r="H351" s="301">
        <v>4</v>
      </c>
      <c r="I351" s="301">
        <v>37</v>
      </c>
      <c r="J351" s="301">
        <v>13</v>
      </c>
      <c r="K351" s="301">
        <v>9</v>
      </c>
      <c r="L351" s="301">
        <v>0.11</v>
      </c>
      <c r="M351" s="301">
        <v>1.92</v>
      </c>
      <c r="N351" s="301">
        <v>2.0299999999999998</v>
      </c>
      <c r="O351" s="301"/>
      <c r="P351" s="301" t="s">
        <v>495</v>
      </c>
      <c r="Q351" s="301">
        <v>1.7</v>
      </c>
      <c r="R351" s="301">
        <v>16.7</v>
      </c>
      <c r="S351" s="302">
        <v>51</v>
      </c>
      <c r="V351" s="311"/>
      <c r="X351" s="311"/>
      <c r="AC351" s="311"/>
    </row>
    <row r="352" spans="2:29" ht="15" customHeight="1" thickBot="1" x14ac:dyDescent="0.2">
      <c r="B352" s="435"/>
      <c r="C352" s="433"/>
      <c r="D352" s="312" t="s">
        <v>514</v>
      </c>
      <c r="E352" s="313">
        <v>0</v>
      </c>
      <c r="F352" s="306">
        <v>0</v>
      </c>
      <c r="G352" s="306">
        <v>4</v>
      </c>
      <c r="H352" s="306">
        <v>4</v>
      </c>
      <c r="I352" s="306">
        <v>40</v>
      </c>
      <c r="J352" s="306">
        <v>10</v>
      </c>
      <c r="K352" s="306">
        <v>3</v>
      </c>
      <c r="L352" s="306">
        <v>0.09</v>
      </c>
      <c r="M352" s="306">
        <v>1.9</v>
      </c>
      <c r="N352" s="306">
        <v>1.99</v>
      </c>
      <c r="O352" s="306"/>
      <c r="P352" s="306" t="s">
        <v>495</v>
      </c>
      <c r="Q352" s="306">
        <v>2.5</v>
      </c>
      <c r="R352" s="306">
        <v>17.2</v>
      </c>
      <c r="S352" s="307">
        <v>46</v>
      </c>
      <c r="V352" s="311"/>
      <c r="X352" s="311"/>
      <c r="AC352" s="311"/>
    </row>
    <row r="353" spans="2:52" ht="15" customHeight="1" x14ac:dyDescent="0.15">
      <c r="B353" s="437"/>
      <c r="C353" s="433"/>
      <c r="D353" s="295" t="s">
        <v>516</v>
      </c>
      <c r="E353" s="296">
        <v>0</v>
      </c>
      <c r="F353" s="297">
        <v>0</v>
      </c>
      <c r="G353" s="297">
        <v>3</v>
      </c>
      <c r="H353" s="297">
        <v>3</v>
      </c>
      <c r="I353" s="297">
        <v>40</v>
      </c>
      <c r="J353" s="297">
        <v>15</v>
      </c>
      <c r="K353" s="297">
        <v>7</v>
      </c>
      <c r="L353" s="297">
        <v>0.1</v>
      </c>
      <c r="M353" s="297">
        <v>1.88</v>
      </c>
      <c r="N353" s="297">
        <v>1.98</v>
      </c>
      <c r="O353" s="297"/>
      <c r="P353" s="297" t="s">
        <v>541</v>
      </c>
      <c r="Q353" s="297">
        <v>1.4</v>
      </c>
      <c r="R353" s="297">
        <v>17.899999999999999</v>
      </c>
      <c r="S353" s="298">
        <v>41</v>
      </c>
      <c r="V353" s="311"/>
      <c r="X353" s="311"/>
      <c r="AC353" s="311"/>
    </row>
    <row r="354" spans="2:52" ht="15" customHeight="1" x14ac:dyDescent="0.15">
      <c r="B354" s="437"/>
      <c r="C354" s="433"/>
      <c r="D354" s="299" t="s">
        <v>518</v>
      </c>
      <c r="E354" s="300">
        <v>0</v>
      </c>
      <c r="F354" s="301">
        <v>0</v>
      </c>
      <c r="G354" s="301">
        <v>4</v>
      </c>
      <c r="H354" s="301">
        <v>4</v>
      </c>
      <c r="I354" s="301">
        <v>40</v>
      </c>
      <c r="J354" s="301">
        <v>11</v>
      </c>
      <c r="K354" s="301">
        <v>8</v>
      </c>
      <c r="L354" s="301">
        <v>0.1</v>
      </c>
      <c r="M354" s="301">
        <v>1.88</v>
      </c>
      <c r="N354" s="301">
        <v>1.98</v>
      </c>
      <c r="O354" s="301"/>
      <c r="P354" s="301" t="s">
        <v>508</v>
      </c>
      <c r="Q354" s="301">
        <v>1</v>
      </c>
      <c r="R354" s="301">
        <v>18.8</v>
      </c>
      <c r="S354" s="302">
        <v>43</v>
      </c>
      <c r="V354" s="311"/>
      <c r="X354" s="311"/>
    </row>
    <row r="355" spans="2:52" ht="15" customHeight="1" x14ac:dyDescent="0.15">
      <c r="B355" s="437"/>
      <c r="C355" s="433"/>
      <c r="D355" s="299" t="s">
        <v>519</v>
      </c>
      <c r="E355" s="300">
        <v>0</v>
      </c>
      <c r="F355" s="301">
        <v>0</v>
      </c>
      <c r="G355" s="301">
        <v>3</v>
      </c>
      <c r="H355" s="301">
        <v>3</v>
      </c>
      <c r="I355" s="301">
        <v>44</v>
      </c>
      <c r="J355" s="301">
        <v>6</v>
      </c>
      <c r="K355" s="301">
        <v>2</v>
      </c>
      <c r="L355" s="301">
        <v>0.09</v>
      </c>
      <c r="M355" s="301">
        <v>1.87</v>
      </c>
      <c r="N355" s="301">
        <v>1.96</v>
      </c>
      <c r="O355" s="301"/>
      <c r="P355" s="301" t="s">
        <v>540</v>
      </c>
      <c r="Q355" s="301">
        <v>2.4</v>
      </c>
      <c r="R355" s="301">
        <v>19.2</v>
      </c>
      <c r="S355" s="302">
        <v>45</v>
      </c>
      <c r="V355" s="311"/>
      <c r="X355" s="311"/>
    </row>
    <row r="356" spans="2:52" ht="15" customHeight="1" x14ac:dyDescent="0.15">
      <c r="B356" s="437"/>
      <c r="C356" s="433"/>
      <c r="D356" s="299" t="s">
        <v>521</v>
      </c>
      <c r="E356" s="300">
        <v>1</v>
      </c>
      <c r="F356" s="301">
        <v>0</v>
      </c>
      <c r="G356" s="301">
        <v>3</v>
      </c>
      <c r="H356" s="301">
        <v>3</v>
      </c>
      <c r="I356" s="301">
        <v>46</v>
      </c>
      <c r="J356" s="301">
        <v>22</v>
      </c>
      <c r="K356" s="301">
        <v>5</v>
      </c>
      <c r="L356" s="301">
        <v>0.09</v>
      </c>
      <c r="M356" s="301">
        <v>1.87</v>
      </c>
      <c r="N356" s="301">
        <v>1.96</v>
      </c>
      <c r="O356" s="301"/>
      <c r="P356" s="301" t="s">
        <v>540</v>
      </c>
      <c r="Q356" s="301">
        <v>2.9</v>
      </c>
      <c r="R356" s="301">
        <v>18.7</v>
      </c>
      <c r="S356" s="302">
        <v>48</v>
      </c>
      <c r="V356" s="311"/>
      <c r="X356" s="311"/>
      <c r="AC356" s="311"/>
      <c r="AD356" s="311"/>
      <c r="AE356" s="311"/>
      <c r="AF356" s="311"/>
      <c r="AG356" s="311"/>
      <c r="AH356" s="311"/>
      <c r="AI356" s="311"/>
      <c r="AJ356" s="311"/>
      <c r="AK356" s="311"/>
      <c r="AL356" s="311"/>
      <c r="AM356" s="311"/>
      <c r="AN356" s="311"/>
      <c r="AO356" s="311"/>
      <c r="AP356" s="311"/>
      <c r="AQ356" s="311"/>
      <c r="AR356" s="311"/>
      <c r="AS356" s="311"/>
      <c r="AT356" s="311"/>
      <c r="AU356" s="311"/>
      <c r="AV356" s="311"/>
      <c r="AW356" s="311"/>
      <c r="AX356" s="311"/>
      <c r="AY356" s="311"/>
      <c r="AZ356" s="311"/>
    </row>
    <row r="357" spans="2:52" ht="15" customHeight="1" x14ac:dyDescent="0.15">
      <c r="B357" s="437"/>
      <c r="C357" s="433"/>
      <c r="D357" s="299" t="s">
        <v>522</v>
      </c>
      <c r="E357" s="300">
        <v>1</v>
      </c>
      <c r="F357" s="301">
        <v>0</v>
      </c>
      <c r="G357" s="301">
        <v>4</v>
      </c>
      <c r="H357" s="301">
        <v>4</v>
      </c>
      <c r="I357" s="301">
        <v>45</v>
      </c>
      <c r="J357" s="301">
        <v>11</v>
      </c>
      <c r="K357" s="301">
        <v>2</v>
      </c>
      <c r="L357" s="301">
        <v>0.11</v>
      </c>
      <c r="M357" s="301">
        <v>1.87</v>
      </c>
      <c r="N357" s="301">
        <v>1.98</v>
      </c>
      <c r="O357" s="301"/>
      <c r="P357" s="301" t="s">
        <v>537</v>
      </c>
      <c r="Q357" s="301">
        <v>2.4</v>
      </c>
      <c r="R357" s="301">
        <v>18.899999999999999</v>
      </c>
      <c r="S357" s="302">
        <v>50</v>
      </c>
      <c r="V357" s="311"/>
      <c r="X357" s="311"/>
      <c r="AC357" s="311"/>
      <c r="AD357" s="311"/>
      <c r="AE357" s="311"/>
      <c r="AF357" s="311"/>
      <c r="AG357" s="311"/>
      <c r="AH357" s="311"/>
      <c r="AI357" s="311"/>
      <c r="AJ357" s="311"/>
      <c r="AK357" s="311"/>
      <c r="AL357" s="311"/>
      <c r="AM357" s="311"/>
      <c r="AN357" s="311"/>
      <c r="AO357" s="311"/>
      <c r="AP357" s="311"/>
      <c r="AQ357" s="311"/>
      <c r="AR357" s="311"/>
      <c r="AS357" s="311"/>
      <c r="AT357" s="311"/>
      <c r="AU357" s="311"/>
      <c r="AV357" s="311"/>
      <c r="AW357" s="311"/>
      <c r="AX357" s="311"/>
      <c r="AY357" s="311"/>
      <c r="AZ357" s="311"/>
    </row>
    <row r="358" spans="2:52" ht="15" customHeight="1" x14ac:dyDescent="0.15">
      <c r="B358" s="437"/>
      <c r="C358" s="433"/>
      <c r="D358" s="299" t="s">
        <v>523</v>
      </c>
      <c r="E358" s="300">
        <v>1</v>
      </c>
      <c r="F358" s="301">
        <v>0</v>
      </c>
      <c r="G358" s="301">
        <v>3</v>
      </c>
      <c r="H358" s="301">
        <v>3</v>
      </c>
      <c r="I358" s="301">
        <v>45</v>
      </c>
      <c r="J358" s="301">
        <v>16</v>
      </c>
      <c r="K358" s="301">
        <v>7</v>
      </c>
      <c r="L358" s="301">
        <v>0.11</v>
      </c>
      <c r="M358" s="301">
        <v>1.87</v>
      </c>
      <c r="N358" s="301">
        <v>1.98</v>
      </c>
      <c r="O358" s="301"/>
      <c r="P358" s="301" t="s">
        <v>520</v>
      </c>
      <c r="Q358" s="301">
        <v>1.7</v>
      </c>
      <c r="R358" s="301">
        <v>19.2</v>
      </c>
      <c r="S358" s="302">
        <v>56</v>
      </c>
      <c r="V358" s="311"/>
      <c r="X358" s="311"/>
      <c r="AC358" s="311"/>
      <c r="AD358" s="311"/>
      <c r="AE358" s="311"/>
      <c r="AF358" s="311"/>
      <c r="AG358" s="311"/>
      <c r="AH358" s="311"/>
      <c r="AI358" s="311"/>
      <c r="AJ358" s="311"/>
      <c r="AK358" s="311"/>
      <c r="AL358" s="311"/>
      <c r="AM358" s="311"/>
      <c r="AN358" s="311"/>
      <c r="AO358" s="311"/>
      <c r="AP358" s="311"/>
      <c r="AQ358" s="311"/>
      <c r="AR358" s="311"/>
      <c r="AS358" s="311"/>
      <c r="AT358" s="311"/>
      <c r="AU358" s="311"/>
      <c r="AV358" s="311"/>
      <c r="AW358" s="311"/>
      <c r="AX358" s="311"/>
      <c r="AY358" s="311"/>
      <c r="AZ358" s="311"/>
    </row>
    <row r="359" spans="2:52" ht="15" customHeight="1" x14ac:dyDescent="0.15">
      <c r="B359" s="437"/>
      <c r="C359" s="433"/>
      <c r="D359" s="299" t="s">
        <v>524</v>
      </c>
      <c r="E359" s="300">
        <v>1</v>
      </c>
      <c r="F359" s="301">
        <v>0</v>
      </c>
      <c r="G359" s="301">
        <v>4</v>
      </c>
      <c r="H359" s="301">
        <v>4</v>
      </c>
      <c r="I359" s="301">
        <v>43</v>
      </c>
      <c r="J359" s="301">
        <v>10</v>
      </c>
      <c r="K359" s="301">
        <v>5</v>
      </c>
      <c r="L359" s="301">
        <v>0.09</v>
      </c>
      <c r="M359" s="301">
        <v>1.88</v>
      </c>
      <c r="N359" s="301">
        <v>1.97</v>
      </c>
      <c r="O359" s="301"/>
      <c r="P359" s="301" t="s">
        <v>540</v>
      </c>
      <c r="Q359" s="301">
        <v>1.9</v>
      </c>
      <c r="R359" s="301">
        <v>18.3</v>
      </c>
      <c r="S359" s="302">
        <v>58</v>
      </c>
      <c r="V359" s="311"/>
      <c r="X359" s="311"/>
      <c r="AC359" s="311"/>
      <c r="AD359" s="311"/>
      <c r="AE359" s="311"/>
      <c r="AF359" s="311"/>
      <c r="AG359" s="311"/>
      <c r="AH359" s="311"/>
      <c r="AI359" s="311"/>
      <c r="AJ359" s="311"/>
      <c r="AK359" s="311"/>
      <c r="AL359" s="311"/>
      <c r="AM359" s="311"/>
      <c r="AN359" s="311"/>
      <c r="AO359" s="311"/>
      <c r="AP359" s="311"/>
      <c r="AQ359" s="311"/>
      <c r="AR359" s="311"/>
      <c r="AS359" s="311"/>
      <c r="AT359" s="311"/>
      <c r="AU359" s="311"/>
      <c r="AV359" s="311"/>
      <c r="AW359" s="311"/>
      <c r="AX359" s="311"/>
      <c r="AY359" s="311"/>
      <c r="AZ359" s="311"/>
    </row>
    <row r="360" spans="2:52" ht="15" customHeight="1" x14ac:dyDescent="0.15">
      <c r="B360" s="437"/>
      <c r="C360" s="433"/>
      <c r="D360" s="299" t="s">
        <v>525</v>
      </c>
      <c r="E360" s="300">
        <v>1</v>
      </c>
      <c r="F360" s="301">
        <v>0</v>
      </c>
      <c r="G360" s="301">
        <v>4</v>
      </c>
      <c r="H360" s="301">
        <v>4</v>
      </c>
      <c r="I360" s="301">
        <v>41</v>
      </c>
      <c r="J360" s="301">
        <v>15</v>
      </c>
      <c r="K360" s="301">
        <v>6</v>
      </c>
      <c r="L360" s="301">
        <v>0.1</v>
      </c>
      <c r="M360" s="301">
        <v>1.88</v>
      </c>
      <c r="N360" s="301">
        <v>1.98</v>
      </c>
      <c r="O360" s="301"/>
      <c r="P360" s="301" t="s">
        <v>532</v>
      </c>
      <c r="Q360" s="301">
        <v>1.8</v>
      </c>
      <c r="R360" s="301">
        <v>17.399999999999999</v>
      </c>
      <c r="S360" s="302">
        <v>62</v>
      </c>
      <c r="V360" s="311"/>
      <c r="X360" s="311"/>
      <c r="AC360" s="311"/>
      <c r="AD360" s="311"/>
      <c r="AE360" s="311"/>
      <c r="AF360" s="311"/>
      <c r="AG360" s="311"/>
      <c r="AH360" s="311"/>
      <c r="AI360" s="311"/>
      <c r="AJ360" s="311"/>
      <c r="AK360" s="311"/>
      <c r="AL360" s="311"/>
      <c r="AM360" s="311"/>
      <c r="AN360" s="311"/>
      <c r="AO360" s="311"/>
      <c r="AP360" s="311"/>
      <c r="AQ360" s="311"/>
      <c r="AR360" s="311"/>
      <c r="AS360" s="311"/>
      <c r="AT360" s="311"/>
      <c r="AU360" s="311"/>
      <c r="AV360" s="311"/>
      <c r="AW360" s="311"/>
      <c r="AX360" s="311"/>
      <c r="AY360" s="311"/>
      <c r="AZ360" s="311"/>
    </row>
    <row r="361" spans="2:52" ht="15" customHeight="1" x14ac:dyDescent="0.15">
      <c r="B361" s="437"/>
      <c r="C361" s="433"/>
      <c r="D361" s="299" t="s">
        <v>526</v>
      </c>
      <c r="E361" s="300">
        <v>0</v>
      </c>
      <c r="F361" s="301">
        <v>0</v>
      </c>
      <c r="G361" s="301">
        <v>4</v>
      </c>
      <c r="H361" s="301">
        <v>4</v>
      </c>
      <c r="I361" s="301">
        <v>38</v>
      </c>
      <c r="J361" s="301">
        <v>15</v>
      </c>
      <c r="K361" s="301">
        <v>4</v>
      </c>
      <c r="L361" s="301">
        <v>0.12</v>
      </c>
      <c r="M361" s="301">
        <v>1.87</v>
      </c>
      <c r="N361" s="301">
        <v>1.99</v>
      </c>
      <c r="O361" s="301"/>
      <c r="P361" s="301" t="s">
        <v>532</v>
      </c>
      <c r="Q361" s="301">
        <v>1.8</v>
      </c>
      <c r="R361" s="301">
        <v>16.2</v>
      </c>
      <c r="S361" s="302">
        <v>65</v>
      </c>
      <c r="V361" s="311"/>
      <c r="X361" s="311"/>
      <c r="AC361" s="311"/>
      <c r="AD361" s="311"/>
      <c r="AE361" s="311"/>
      <c r="AF361" s="311"/>
      <c r="AG361" s="311"/>
      <c r="AH361" s="311"/>
      <c r="AI361" s="311"/>
      <c r="AJ361" s="311"/>
      <c r="AK361" s="311"/>
      <c r="AL361" s="311"/>
      <c r="AM361" s="311"/>
      <c r="AN361" s="311"/>
      <c r="AO361" s="311"/>
      <c r="AP361" s="311"/>
      <c r="AQ361" s="311"/>
      <c r="AR361" s="311"/>
      <c r="AS361" s="311"/>
      <c r="AT361" s="311"/>
      <c r="AU361" s="311"/>
      <c r="AV361" s="311"/>
      <c r="AW361" s="311"/>
      <c r="AX361" s="311"/>
      <c r="AY361" s="311"/>
      <c r="AZ361" s="311"/>
    </row>
    <row r="362" spans="2:52" ht="15" customHeight="1" x14ac:dyDescent="0.15">
      <c r="B362" s="437"/>
      <c r="C362" s="433"/>
      <c r="D362" s="299" t="s">
        <v>527</v>
      </c>
      <c r="E362" s="300">
        <v>1</v>
      </c>
      <c r="F362" s="301">
        <v>0</v>
      </c>
      <c r="G362" s="301">
        <v>3</v>
      </c>
      <c r="H362" s="301">
        <v>3</v>
      </c>
      <c r="I362" s="301">
        <v>39</v>
      </c>
      <c r="J362" s="301">
        <v>11</v>
      </c>
      <c r="K362" s="301">
        <v>3</v>
      </c>
      <c r="L362" s="301">
        <v>0.11</v>
      </c>
      <c r="M362" s="301">
        <v>1.88</v>
      </c>
      <c r="N362" s="301">
        <v>1.99</v>
      </c>
      <c r="O362" s="301"/>
      <c r="P362" s="301" t="s">
        <v>532</v>
      </c>
      <c r="Q362" s="301">
        <v>1.5</v>
      </c>
      <c r="R362" s="301">
        <v>15.3</v>
      </c>
      <c r="S362" s="302">
        <v>68</v>
      </c>
      <c r="V362" s="311"/>
      <c r="X362" s="311"/>
      <c r="AC362" s="311"/>
      <c r="AD362" s="311"/>
      <c r="AE362" s="311"/>
      <c r="AF362" s="311"/>
      <c r="AG362" s="311"/>
      <c r="AH362" s="311"/>
      <c r="AI362" s="311"/>
      <c r="AJ362" s="311"/>
      <c r="AK362" s="311"/>
      <c r="AL362" s="311"/>
      <c r="AM362" s="311"/>
      <c r="AN362" s="311"/>
      <c r="AO362" s="311"/>
      <c r="AP362" s="311"/>
      <c r="AQ362" s="311"/>
      <c r="AR362" s="311"/>
      <c r="AS362" s="311"/>
      <c r="AT362" s="311"/>
      <c r="AU362" s="311"/>
      <c r="AV362" s="311"/>
      <c r="AW362" s="311"/>
      <c r="AX362" s="311"/>
      <c r="AY362" s="311"/>
      <c r="AZ362" s="311"/>
    </row>
    <row r="363" spans="2:52" ht="15" customHeight="1" x14ac:dyDescent="0.15">
      <c r="B363" s="437"/>
      <c r="C363" s="433"/>
      <c r="D363" s="299" t="s">
        <v>528</v>
      </c>
      <c r="E363" s="300">
        <v>1</v>
      </c>
      <c r="F363" s="301">
        <v>0</v>
      </c>
      <c r="G363" s="301">
        <v>5</v>
      </c>
      <c r="H363" s="301">
        <v>5</v>
      </c>
      <c r="I363" s="301">
        <v>39</v>
      </c>
      <c r="J363" s="301">
        <v>9</v>
      </c>
      <c r="K363" s="301">
        <v>5</v>
      </c>
      <c r="L363" s="301">
        <v>0.09</v>
      </c>
      <c r="M363" s="301">
        <v>1.88</v>
      </c>
      <c r="N363" s="301">
        <v>1.97</v>
      </c>
      <c r="O363" s="301"/>
      <c r="P363" s="301" t="s">
        <v>537</v>
      </c>
      <c r="Q363" s="301">
        <v>1.1000000000000001</v>
      </c>
      <c r="R363" s="301">
        <v>14.8</v>
      </c>
      <c r="S363" s="302">
        <v>64</v>
      </c>
      <c r="V363" s="311"/>
      <c r="X363" s="311"/>
      <c r="AC363" s="311"/>
      <c r="AD363" s="311"/>
      <c r="AE363" s="311"/>
      <c r="AF363" s="311"/>
      <c r="AG363" s="311"/>
      <c r="AH363" s="311"/>
      <c r="AI363" s="311"/>
      <c r="AJ363" s="311"/>
      <c r="AK363" s="311"/>
      <c r="AL363" s="311"/>
      <c r="AM363" s="311"/>
      <c r="AN363" s="311"/>
      <c r="AO363" s="311"/>
      <c r="AP363" s="311"/>
      <c r="AQ363" s="311"/>
      <c r="AR363" s="311"/>
      <c r="AS363" s="311"/>
      <c r="AT363" s="311"/>
      <c r="AU363" s="311"/>
      <c r="AV363" s="311"/>
      <c r="AW363" s="311"/>
      <c r="AX363" s="311"/>
      <c r="AY363" s="311"/>
      <c r="AZ363" s="311"/>
    </row>
    <row r="364" spans="2:52" ht="15" customHeight="1" x14ac:dyDescent="0.15">
      <c r="B364" s="437"/>
      <c r="C364" s="433"/>
      <c r="D364" s="299" t="s">
        <v>529</v>
      </c>
      <c r="E364" s="300">
        <v>2</v>
      </c>
      <c r="F364" s="301">
        <v>0</v>
      </c>
      <c r="G364" s="301">
        <v>7</v>
      </c>
      <c r="H364" s="301">
        <v>7</v>
      </c>
      <c r="I364" s="301">
        <v>35</v>
      </c>
      <c r="J364" s="301">
        <v>16</v>
      </c>
      <c r="K364" s="301">
        <v>1</v>
      </c>
      <c r="L364" s="301">
        <v>0.1</v>
      </c>
      <c r="M364" s="301">
        <v>1.88</v>
      </c>
      <c r="N364" s="301">
        <v>1.98</v>
      </c>
      <c r="O364" s="301"/>
      <c r="P364" s="301" t="s">
        <v>508</v>
      </c>
      <c r="Q364" s="301">
        <v>1.5</v>
      </c>
      <c r="R364" s="301">
        <v>14.8</v>
      </c>
      <c r="S364" s="302">
        <v>67</v>
      </c>
      <c r="V364" s="311"/>
      <c r="X364" s="311"/>
      <c r="AC364" s="311"/>
      <c r="AD364" s="311"/>
      <c r="AE364" s="311"/>
      <c r="AF364" s="311"/>
      <c r="AG364" s="311"/>
      <c r="AH364" s="311"/>
      <c r="AI364" s="311"/>
      <c r="AJ364" s="311"/>
      <c r="AK364" s="311"/>
      <c r="AL364" s="311"/>
      <c r="AM364" s="311"/>
      <c r="AN364" s="311"/>
      <c r="AO364" s="311"/>
      <c r="AP364" s="311"/>
      <c r="AQ364" s="311"/>
      <c r="AR364" s="311"/>
      <c r="AS364" s="311"/>
      <c r="AT364" s="311"/>
      <c r="AU364" s="311"/>
      <c r="AV364" s="311"/>
      <c r="AW364" s="311"/>
      <c r="AX364" s="311"/>
      <c r="AY364" s="311"/>
      <c r="AZ364" s="311"/>
    </row>
    <row r="365" spans="2:52" ht="15" customHeight="1" x14ac:dyDescent="0.15">
      <c r="B365" s="437"/>
      <c r="C365" s="433"/>
      <c r="D365" s="299" t="s">
        <v>530</v>
      </c>
      <c r="E365" s="300">
        <v>2</v>
      </c>
      <c r="F365" s="301">
        <v>0</v>
      </c>
      <c r="G365" s="301">
        <v>6</v>
      </c>
      <c r="H365" s="301">
        <v>6</v>
      </c>
      <c r="I365" s="301">
        <v>33</v>
      </c>
      <c r="J365" s="301">
        <v>21</v>
      </c>
      <c r="K365" s="301">
        <v>10</v>
      </c>
      <c r="L365" s="301">
        <v>0.1</v>
      </c>
      <c r="M365" s="301">
        <v>1.88</v>
      </c>
      <c r="N365" s="301">
        <v>1.98</v>
      </c>
      <c r="O365" s="301"/>
      <c r="P365" s="301" t="s">
        <v>500</v>
      </c>
      <c r="Q365" s="301">
        <v>1.2</v>
      </c>
      <c r="R365" s="301">
        <v>14.8</v>
      </c>
      <c r="S365" s="302">
        <v>67</v>
      </c>
      <c r="V365" s="311"/>
      <c r="X365" s="311"/>
      <c r="AC365" s="311"/>
      <c r="AD365" s="311"/>
      <c r="AE365" s="311"/>
      <c r="AF365" s="311"/>
      <c r="AG365" s="311"/>
      <c r="AH365" s="311"/>
      <c r="AI365" s="311"/>
      <c r="AJ365" s="311"/>
      <c r="AK365" s="311"/>
      <c r="AL365" s="311"/>
      <c r="AM365" s="311"/>
      <c r="AN365" s="311"/>
      <c r="AO365" s="311"/>
      <c r="AP365" s="311"/>
      <c r="AQ365" s="311"/>
      <c r="AR365" s="311"/>
      <c r="AS365" s="311"/>
      <c r="AT365" s="311"/>
      <c r="AU365" s="311"/>
      <c r="AV365" s="311"/>
      <c r="AW365" s="311"/>
      <c r="AX365" s="311"/>
      <c r="AY365" s="311"/>
      <c r="AZ365" s="311"/>
    </row>
    <row r="366" spans="2:52" ht="15" customHeight="1" x14ac:dyDescent="0.15">
      <c r="B366" s="437"/>
      <c r="C366" s="434"/>
      <c r="D366" s="314" t="s">
        <v>531</v>
      </c>
      <c r="E366" s="315">
        <v>2</v>
      </c>
      <c r="F366" s="316">
        <v>0</v>
      </c>
      <c r="G366" s="316">
        <v>5</v>
      </c>
      <c r="H366" s="316">
        <v>5</v>
      </c>
      <c r="I366" s="316">
        <v>33</v>
      </c>
      <c r="J366" s="316">
        <v>12</v>
      </c>
      <c r="K366" s="316">
        <v>10</v>
      </c>
      <c r="L366" s="316">
        <v>0.08</v>
      </c>
      <c r="M366" s="316">
        <v>1.88</v>
      </c>
      <c r="N366" s="316">
        <v>1.96</v>
      </c>
      <c r="O366" s="316"/>
      <c r="P366" s="316" t="s">
        <v>495</v>
      </c>
      <c r="Q366" s="316">
        <v>1.3</v>
      </c>
      <c r="R366" s="316">
        <v>13.4</v>
      </c>
      <c r="S366" s="317">
        <v>65</v>
      </c>
      <c r="V366" s="311"/>
      <c r="X366" s="311"/>
      <c r="AC366" s="311"/>
      <c r="AD366" s="311"/>
      <c r="AE366" s="311"/>
      <c r="AF366" s="311"/>
      <c r="AG366" s="311"/>
      <c r="AH366" s="311"/>
      <c r="AI366" s="311"/>
      <c r="AJ366" s="311"/>
      <c r="AK366" s="311"/>
      <c r="AL366" s="311"/>
      <c r="AM366" s="311"/>
      <c r="AN366" s="311"/>
      <c r="AO366" s="311"/>
      <c r="AP366" s="311"/>
      <c r="AQ366" s="311"/>
      <c r="AR366" s="311"/>
      <c r="AS366" s="311"/>
      <c r="AT366" s="311"/>
      <c r="AU366" s="311"/>
      <c r="AV366" s="311"/>
      <c r="AW366" s="311"/>
      <c r="AX366" s="311"/>
      <c r="AY366" s="311"/>
      <c r="AZ366" s="311"/>
    </row>
    <row r="367" spans="2:52" ht="15" customHeight="1" x14ac:dyDescent="0.15">
      <c r="B367" s="429"/>
      <c r="C367" s="432">
        <v>42572</v>
      </c>
      <c r="D367" s="295" t="s">
        <v>494</v>
      </c>
      <c r="E367" s="296">
        <v>0</v>
      </c>
      <c r="F367" s="297">
        <v>0</v>
      </c>
      <c r="G367" s="297">
        <v>9</v>
      </c>
      <c r="H367" s="297">
        <v>9</v>
      </c>
      <c r="I367" s="297">
        <v>26</v>
      </c>
      <c r="J367" s="297">
        <v>9</v>
      </c>
      <c r="K367" s="297">
        <v>6</v>
      </c>
      <c r="L367" s="297">
        <v>0.02</v>
      </c>
      <c r="M367" s="297">
        <v>1.85</v>
      </c>
      <c r="N367" s="297">
        <v>1.87</v>
      </c>
      <c r="O367" s="297"/>
      <c r="P367" s="297" t="s">
        <v>508</v>
      </c>
      <c r="Q367" s="297">
        <v>1.3</v>
      </c>
      <c r="R367" s="297">
        <v>21.1</v>
      </c>
      <c r="S367" s="298">
        <v>92</v>
      </c>
      <c r="U367" t="s">
        <v>542</v>
      </c>
      <c r="V367" s="311"/>
      <c r="W367" s="311"/>
      <c r="X367" s="311"/>
      <c r="AC367" s="311"/>
      <c r="AD367" s="311"/>
      <c r="AE367" s="311"/>
      <c r="AF367" s="311"/>
      <c r="AG367" s="311"/>
      <c r="AH367" s="311"/>
      <c r="AI367" s="311"/>
      <c r="AJ367" s="311"/>
      <c r="AK367" s="311"/>
      <c r="AL367" s="311"/>
      <c r="AM367" s="311"/>
      <c r="AN367" s="311"/>
      <c r="AO367" s="311"/>
      <c r="AP367" s="311"/>
      <c r="AQ367" s="311"/>
      <c r="AR367" s="311"/>
      <c r="AS367" s="311"/>
      <c r="AT367" s="311"/>
      <c r="AU367" s="311"/>
      <c r="AV367" s="311"/>
      <c r="AW367" s="311"/>
      <c r="AX367" s="311"/>
      <c r="AY367" s="311"/>
      <c r="AZ367" s="311"/>
    </row>
    <row r="368" spans="2:52" ht="15" customHeight="1" x14ac:dyDescent="0.15">
      <c r="B368" s="430"/>
      <c r="C368" s="433"/>
      <c r="D368" s="299" t="s">
        <v>497</v>
      </c>
      <c r="E368" s="300">
        <v>0</v>
      </c>
      <c r="F368" s="301">
        <v>0</v>
      </c>
      <c r="G368" s="301">
        <v>9</v>
      </c>
      <c r="H368" s="301">
        <v>9</v>
      </c>
      <c r="I368" s="301">
        <v>20</v>
      </c>
      <c r="J368" s="301">
        <v>11</v>
      </c>
      <c r="K368" s="301">
        <v>7</v>
      </c>
      <c r="L368" s="301">
        <v>0.02</v>
      </c>
      <c r="M368" s="301">
        <v>1.87</v>
      </c>
      <c r="N368" s="301">
        <v>1.89</v>
      </c>
      <c r="O368" s="301"/>
      <c r="P368" s="301" t="s">
        <v>500</v>
      </c>
      <c r="Q368" s="301">
        <v>0.8</v>
      </c>
      <c r="R368" s="301">
        <v>21.2</v>
      </c>
      <c r="S368" s="302">
        <v>88</v>
      </c>
      <c r="U368" t="s">
        <v>543</v>
      </c>
      <c r="V368" s="311"/>
      <c r="W368" s="311"/>
      <c r="X368" s="311"/>
      <c r="AN368" s="311"/>
      <c r="AO368" s="311"/>
      <c r="AP368" s="311"/>
      <c r="AQ368" s="311"/>
      <c r="AR368" s="311"/>
      <c r="AS368" s="311"/>
      <c r="AT368" s="311"/>
      <c r="AU368" s="311"/>
      <c r="AV368" s="311"/>
      <c r="AW368" s="311"/>
      <c r="AX368" s="311"/>
      <c r="AY368" s="311"/>
      <c r="AZ368" s="311"/>
    </row>
    <row r="369" spans="2:52" ht="15" customHeight="1" x14ac:dyDescent="0.15">
      <c r="B369" s="430"/>
      <c r="C369" s="433"/>
      <c r="D369" s="299" t="s">
        <v>499</v>
      </c>
      <c r="E369" s="300">
        <v>0</v>
      </c>
      <c r="F369" s="301">
        <v>0</v>
      </c>
      <c r="G369" s="301">
        <v>8</v>
      </c>
      <c r="H369" s="301">
        <v>8</v>
      </c>
      <c r="I369" s="301">
        <v>17</v>
      </c>
      <c r="J369" s="301">
        <v>13</v>
      </c>
      <c r="K369" s="301">
        <v>8</v>
      </c>
      <c r="L369" s="301">
        <v>0.02</v>
      </c>
      <c r="M369" s="301">
        <v>1.88</v>
      </c>
      <c r="N369" s="301">
        <v>1.9</v>
      </c>
      <c r="O369" s="301"/>
      <c r="P369" s="301" t="s">
        <v>495</v>
      </c>
      <c r="Q369" s="301">
        <v>1</v>
      </c>
      <c r="R369" s="301">
        <v>20.9</v>
      </c>
      <c r="S369" s="302">
        <v>85</v>
      </c>
      <c r="U369" t="s">
        <v>544</v>
      </c>
      <c r="V369" s="311"/>
      <c r="W369" s="311"/>
      <c r="X369" s="311"/>
      <c r="AN369" s="311"/>
      <c r="AO369" s="311"/>
      <c r="AP369" s="311"/>
      <c r="AQ369" s="311"/>
      <c r="AR369" s="311"/>
      <c r="AS369" s="311"/>
      <c r="AT369" s="311"/>
      <c r="AU369" s="311"/>
      <c r="AV369" s="311"/>
      <c r="AW369" s="311"/>
      <c r="AX369" s="311"/>
      <c r="AY369" s="311"/>
      <c r="AZ369" s="311"/>
    </row>
    <row r="370" spans="2:52" ht="15" customHeight="1" x14ac:dyDescent="0.15">
      <c r="B370" s="430"/>
      <c r="C370" s="433"/>
      <c r="D370" s="299" t="s">
        <v>502</v>
      </c>
      <c r="E370" s="300">
        <v>0</v>
      </c>
      <c r="F370" s="301">
        <v>0</v>
      </c>
      <c r="G370" s="301">
        <v>8</v>
      </c>
      <c r="H370" s="301">
        <v>8</v>
      </c>
      <c r="I370" s="301">
        <v>15</v>
      </c>
      <c r="J370" s="301">
        <v>16</v>
      </c>
      <c r="K370" s="301">
        <v>1</v>
      </c>
      <c r="L370" s="301">
        <v>0.03</v>
      </c>
      <c r="M370" s="301">
        <v>1.92</v>
      </c>
      <c r="N370" s="301">
        <v>1.95</v>
      </c>
      <c r="O370" s="301"/>
      <c r="P370" s="301" t="s">
        <v>500</v>
      </c>
      <c r="Q370" s="301">
        <v>1.4</v>
      </c>
      <c r="R370" s="301">
        <v>21</v>
      </c>
      <c r="S370" s="302">
        <v>89</v>
      </c>
      <c r="U370" t="s">
        <v>545</v>
      </c>
      <c r="V370" s="311"/>
      <c r="W370" s="311"/>
      <c r="X370" s="311"/>
      <c r="AO370" s="311"/>
      <c r="AP370" s="311"/>
      <c r="AQ370" s="311"/>
      <c r="AR370" s="311"/>
      <c r="AS370" s="311"/>
      <c r="AT370" s="311"/>
      <c r="AU370" s="311"/>
      <c r="AV370" s="311"/>
      <c r="AW370" s="311"/>
      <c r="AX370" s="311"/>
      <c r="AY370" s="311"/>
      <c r="AZ370" s="311"/>
    </row>
    <row r="371" spans="2:52" ht="15" customHeight="1" x14ac:dyDescent="0.15">
      <c r="B371" s="430"/>
      <c r="C371" s="433"/>
      <c r="D371" s="299" t="s">
        <v>505</v>
      </c>
      <c r="E371" s="300">
        <v>0</v>
      </c>
      <c r="F371" s="301">
        <v>0</v>
      </c>
      <c r="G371" s="301">
        <v>9</v>
      </c>
      <c r="H371" s="301">
        <v>9</v>
      </c>
      <c r="I371" s="301">
        <v>13</v>
      </c>
      <c r="J371" s="301">
        <v>20</v>
      </c>
      <c r="K371" s="301">
        <v>8</v>
      </c>
      <c r="L371" s="301">
        <v>0.03</v>
      </c>
      <c r="M371" s="301">
        <v>2.02</v>
      </c>
      <c r="N371" s="301">
        <v>2.0499999999999998</v>
      </c>
      <c r="O371" s="301"/>
      <c r="P371" s="301" t="s">
        <v>500</v>
      </c>
      <c r="Q371" s="301">
        <v>1.4</v>
      </c>
      <c r="R371" s="301">
        <v>20.9</v>
      </c>
      <c r="S371" s="302">
        <v>94</v>
      </c>
      <c r="U371" t="s">
        <v>546</v>
      </c>
      <c r="V371" s="311"/>
      <c r="W371" s="311"/>
      <c r="X371" s="311"/>
      <c r="Y371" s="311"/>
      <c r="AO371" s="311"/>
      <c r="AP371" s="311"/>
      <c r="AQ371" s="311"/>
      <c r="AR371" s="311"/>
      <c r="AS371" s="311"/>
      <c r="AT371" s="311"/>
      <c r="AU371" s="311"/>
      <c r="AV371" s="311"/>
      <c r="AW371" s="311"/>
      <c r="AX371" s="311"/>
      <c r="AY371" s="311"/>
      <c r="AZ371" s="311"/>
    </row>
    <row r="372" spans="2:52" ht="15" customHeight="1" x14ac:dyDescent="0.15">
      <c r="B372" s="430"/>
      <c r="C372" s="433"/>
      <c r="D372" s="299" t="s">
        <v>507</v>
      </c>
      <c r="E372" s="300">
        <v>0</v>
      </c>
      <c r="F372" s="301">
        <v>0</v>
      </c>
      <c r="G372" s="301">
        <v>9</v>
      </c>
      <c r="H372" s="301">
        <v>9</v>
      </c>
      <c r="I372" s="301">
        <v>14</v>
      </c>
      <c r="J372" s="301">
        <v>14</v>
      </c>
      <c r="K372" s="301">
        <v>13</v>
      </c>
      <c r="L372" s="301">
        <v>0.03</v>
      </c>
      <c r="M372" s="301">
        <v>2</v>
      </c>
      <c r="N372" s="301">
        <v>2.0299999999999998</v>
      </c>
      <c r="O372" s="301"/>
      <c r="P372" s="301" t="s">
        <v>500</v>
      </c>
      <c r="Q372" s="301">
        <v>1.7</v>
      </c>
      <c r="R372" s="301">
        <v>20.7</v>
      </c>
      <c r="S372" s="302">
        <v>94</v>
      </c>
      <c r="U372" t="s">
        <v>547</v>
      </c>
      <c r="V372" s="311"/>
      <c r="W372" s="311"/>
      <c r="X372" s="311"/>
      <c r="AO372" s="311"/>
      <c r="AP372" s="311"/>
      <c r="AQ372" s="311"/>
      <c r="AR372" s="311"/>
      <c r="AS372" s="311"/>
      <c r="AT372" s="311"/>
      <c r="AU372" s="311"/>
      <c r="AV372" s="311"/>
      <c r="AW372" s="311"/>
      <c r="AX372" s="311"/>
      <c r="AY372" s="311"/>
      <c r="AZ372" s="311"/>
    </row>
    <row r="373" spans="2:52" ht="15" customHeight="1" x14ac:dyDescent="0.15">
      <c r="B373" s="430"/>
      <c r="C373" s="433"/>
      <c r="D373" s="299" t="s">
        <v>510</v>
      </c>
      <c r="E373" s="300">
        <v>0</v>
      </c>
      <c r="F373" s="301">
        <v>0</v>
      </c>
      <c r="G373" s="301">
        <v>9</v>
      </c>
      <c r="H373" s="301">
        <v>9</v>
      </c>
      <c r="I373" s="301">
        <v>14</v>
      </c>
      <c r="J373" s="301">
        <v>18</v>
      </c>
      <c r="K373" s="301">
        <v>10</v>
      </c>
      <c r="L373" s="301">
        <v>0.04</v>
      </c>
      <c r="M373" s="301">
        <v>1.99</v>
      </c>
      <c r="N373" s="301">
        <v>2.0299999999999998</v>
      </c>
      <c r="O373" s="301"/>
      <c r="P373" s="301" t="s">
        <v>508</v>
      </c>
      <c r="Q373" s="301">
        <v>1.3</v>
      </c>
      <c r="R373" s="301">
        <v>20.7</v>
      </c>
      <c r="S373" s="302">
        <v>89</v>
      </c>
      <c r="U373" t="s">
        <v>548</v>
      </c>
      <c r="V373" s="311"/>
      <c r="W373" s="311"/>
      <c r="X373" s="311"/>
      <c r="AO373" s="311"/>
      <c r="AP373" s="311"/>
      <c r="AQ373" s="311"/>
      <c r="AR373" s="311"/>
      <c r="AS373" s="311"/>
      <c r="AT373" s="311"/>
      <c r="AU373" s="311"/>
      <c r="AV373" s="311"/>
      <c r="AW373" s="311"/>
      <c r="AX373" s="311"/>
      <c r="AY373" s="311"/>
      <c r="AZ373" s="311"/>
    </row>
    <row r="374" spans="2:52" ht="15" customHeight="1" x14ac:dyDescent="0.15">
      <c r="B374" s="430"/>
      <c r="C374" s="433"/>
      <c r="D374" s="299" t="s">
        <v>512</v>
      </c>
      <c r="E374" s="300">
        <v>0</v>
      </c>
      <c r="F374" s="301">
        <v>0</v>
      </c>
      <c r="G374" s="301">
        <v>10</v>
      </c>
      <c r="H374" s="301">
        <v>10</v>
      </c>
      <c r="I374" s="301">
        <v>12</v>
      </c>
      <c r="J374" s="301">
        <v>23</v>
      </c>
      <c r="K374" s="301">
        <v>8</v>
      </c>
      <c r="L374" s="301">
        <v>0.03</v>
      </c>
      <c r="M374" s="301">
        <v>1.92</v>
      </c>
      <c r="N374" s="301">
        <v>1.95</v>
      </c>
      <c r="O374" s="301"/>
      <c r="P374" s="301" t="s">
        <v>500</v>
      </c>
      <c r="Q374" s="301">
        <v>0.9</v>
      </c>
      <c r="R374" s="301">
        <v>21</v>
      </c>
      <c r="S374" s="302">
        <v>85</v>
      </c>
      <c r="V374" s="311"/>
      <c r="W374" s="311"/>
      <c r="X374" s="311"/>
      <c r="AO374" s="311"/>
      <c r="AP374" s="311"/>
      <c r="AQ374" s="311"/>
      <c r="AR374" s="311"/>
      <c r="AS374" s="311"/>
      <c r="AT374" s="311"/>
      <c r="AU374" s="311"/>
      <c r="AV374" s="311"/>
      <c r="AW374" s="311"/>
      <c r="AX374" s="311"/>
      <c r="AY374" s="311"/>
      <c r="AZ374" s="311"/>
    </row>
    <row r="375" spans="2:52" ht="15" customHeight="1" x14ac:dyDescent="0.15">
      <c r="B375" s="430"/>
      <c r="C375" s="433"/>
      <c r="D375" s="299" t="s">
        <v>513</v>
      </c>
      <c r="E375" s="300">
        <v>0</v>
      </c>
      <c r="F375" s="301">
        <v>0</v>
      </c>
      <c r="G375" s="301">
        <v>10</v>
      </c>
      <c r="H375" s="301">
        <v>10</v>
      </c>
      <c r="I375" s="301">
        <v>13</v>
      </c>
      <c r="J375" s="301">
        <v>18</v>
      </c>
      <c r="K375" s="301">
        <v>9</v>
      </c>
      <c r="L375" s="301">
        <v>0.04</v>
      </c>
      <c r="M375" s="301">
        <v>1.9</v>
      </c>
      <c r="N375" s="301">
        <v>1.94</v>
      </c>
      <c r="O375" s="301"/>
      <c r="P375" s="301" t="s">
        <v>540</v>
      </c>
      <c r="Q375" s="301">
        <v>1.2</v>
      </c>
      <c r="R375" s="301">
        <v>21.8</v>
      </c>
      <c r="S375" s="302">
        <v>84</v>
      </c>
      <c r="V375" s="311"/>
      <c r="W375" s="311"/>
      <c r="X375" s="311"/>
    </row>
    <row r="376" spans="2:52" ht="15" customHeight="1" thickBot="1" x14ac:dyDescent="0.2">
      <c r="B376" s="431"/>
      <c r="C376" s="433"/>
      <c r="D376" s="303" t="s">
        <v>514</v>
      </c>
      <c r="E376" s="304">
        <v>0</v>
      </c>
      <c r="F376" s="305">
        <v>0</v>
      </c>
      <c r="G376" s="306">
        <v>9</v>
      </c>
      <c r="H376" s="306">
        <v>9</v>
      </c>
      <c r="I376" s="306">
        <v>17</v>
      </c>
      <c r="J376" s="306">
        <v>13</v>
      </c>
      <c r="K376" s="306">
        <v>14</v>
      </c>
      <c r="L376" s="306">
        <v>0.03</v>
      </c>
      <c r="M376" s="306">
        <v>1.87</v>
      </c>
      <c r="N376" s="306">
        <v>1.9</v>
      </c>
      <c r="O376" s="306"/>
      <c r="P376" s="306" t="s">
        <v>520</v>
      </c>
      <c r="Q376" s="306">
        <v>1</v>
      </c>
      <c r="R376" s="306">
        <v>22.3</v>
      </c>
      <c r="S376" s="307">
        <v>81</v>
      </c>
      <c r="V376" s="311"/>
      <c r="W376" s="311"/>
      <c r="X376" s="311"/>
    </row>
    <row r="377" spans="2:52" ht="15" customHeight="1" x14ac:dyDescent="0.15">
      <c r="B377" s="435"/>
      <c r="C377" s="433"/>
      <c r="D377" s="308" t="s">
        <v>516</v>
      </c>
      <c r="E377" s="309">
        <v>0</v>
      </c>
      <c r="F377" s="310">
        <v>0</v>
      </c>
      <c r="G377" s="297">
        <v>10</v>
      </c>
      <c r="H377" s="297">
        <v>10</v>
      </c>
      <c r="I377" s="297">
        <v>18</v>
      </c>
      <c r="J377" s="297">
        <v>24</v>
      </c>
      <c r="K377" s="297">
        <v>7</v>
      </c>
      <c r="L377" s="297">
        <v>0.05</v>
      </c>
      <c r="M377" s="297">
        <v>1.87</v>
      </c>
      <c r="N377" s="297">
        <v>1.92</v>
      </c>
      <c r="O377" s="297"/>
      <c r="P377" s="297" t="s">
        <v>537</v>
      </c>
      <c r="Q377" s="297">
        <v>1</v>
      </c>
      <c r="R377" s="297">
        <v>22.5</v>
      </c>
      <c r="S377" s="298">
        <v>76</v>
      </c>
      <c r="V377" s="311"/>
      <c r="W377" s="311"/>
      <c r="X377" s="311"/>
    </row>
    <row r="378" spans="2:52" ht="15" customHeight="1" x14ac:dyDescent="0.15">
      <c r="B378" s="435"/>
      <c r="C378" s="433"/>
      <c r="D378" s="299" t="s">
        <v>518</v>
      </c>
      <c r="E378" s="300">
        <v>0</v>
      </c>
      <c r="F378" s="301">
        <v>0</v>
      </c>
      <c r="G378" s="301">
        <v>9</v>
      </c>
      <c r="H378" s="301">
        <v>9</v>
      </c>
      <c r="I378" s="301">
        <v>19</v>
      </c>
      <c r="J378" s="301">
        <v>16</v>
      </c>
      <c r="K378" s="301">
        <v>9</v>
      </c>
      <c r="L378" s="301">
        <v>0.04</v>
      </c>
      <c r="M378" s="301">
        <v>1.85</v>
      </c>
      <c r="N378" s="301">
        <v>1.89</v>
      </c>
      <c r="O378" s="301"/>
      <c r="P378" s="301" t="s">
        <v>520</v>
      </c>
      <c r="Q378" s="301">
        <v>1.1000000000000001</v>
      </c>
      <c r="R378" s="301">
        <v>22.6</v>
      </c>
      <c r="S378" s="302">
        <v>75</v>
      </c>
      <c r="V378" s="311"/>
      <c r="W378" s="311"/>
      <c r="X378" s="311"/>
    </row>
    <row r="379" spans="2:52" ht="15" customHeight="1" x14ac:dyDescent="0.15">
      <c r="B379" s="435"/>
      <c r="C379" s="433"/>
      <c r="D379" s="299" t="s">
        <v>519</v>
      </c>
      <c r="E379" s="300">
        <v>1</v>
      </c>
      <c r="F379" s="301">
        <v>0</v>
      </c>
      <c r="G379" s="301">
        <v>8</v>
      </c>
      <c r="H379" s="301">
        <v>8</v>
      </c>
      <c r="I379" s="301">
        <v>22</v>
      </c>
      <c r="J379" s="301">
        <v>13</v>
      </c>
      <c r="K379" s="301">
        <v>2</v>
      </c>
      <c r="L379" s="301">
        <v>0.05</v>
      </c>
      <c r="M379" s="301">
        <v>1.85</v>
      </c>
      <c r="N379" s="301">
        <v>1.9</v>
      </c>
      <c r="O379" s="301"/>
      <c r="P379" s="301" t="s">
        <v>532</v>
      </c>
      <c r="Q379" s="301">
        <v>1.2</v>
      </c>
      <c r="R379" s="301">
        <v>22.8</v>
      </c>
      <c r="S379" s="302">
        <v>80</v>
      </c>
      <c r="V379" s="311"/>
      <c r="W379" s="311"/>
      <c r="X379" s="311"/>
    </row>
    <row r="380" spans="2:52" ht="15" customHeight="1" x14ac:dyDescent="0.15">
      <c r="B380" s="435"/>
      <c r="C380" s="433"/>
      <c r="D380" s="299" t="s">
        <v>521</v>
      </c>
      <c r="E380" s="300">
        <v>0</v>
      </c>
      <c r="F380" s="301">
        <v>0</v>
      </c>
      <c r="G380" s="301">
        <v>8</v>
      </c>
      <c r="H380" s="301">
        <v>8</v>
      </c>
      <c r="I380" s="301">
        <v>23</v>
      </c>
      <c r="J380" s="301">
        <v>18</v>
      </c>
      <c r="K380" s="301">
        <v>9</v>
      </c>
      <c r="L380" s="301">
        <v>0.05</v>
      </c>
      <c r="M380" s="301">
        <v>1.84</v>
      </c>
      <c r="N380" s="301">
        <v>1.89</v>
      </c>
      <c r="O380" s="301"/>
      <c r="P380" s="301" t="s">
        <v>540</v>
      </c>
      <c r="Q380" s="301">
        <v>1.9</v>
      </c>
      <c r="R380" s="301">
        <v>22.4</v>
      </c>
      <c r="S380" s="302">
        <v>80</v>
      </c>
      <c r="V380" s="311"/>
      <c r="W380" s="311"/>
      <c r="X380" s="311"/>
    </row>
    <row r="381" spans="2:52" ht="15" customHeight="1" x14ac:dyDescent="0.15">
      <c r="B381" s="435"/>
      <c r="C381" s="433"/>
      <c r="D381" s="299" t="s">
        <v>522</v>
      </c>
      <c r="E381" s="300">
        <v>0</v>
      </c>
      <c r="F381" s="301">
        <v>0</v>
      </c>
      <c r="G381" s="301">
        <v>7</v>
      </c>
      <c r="H381" s="301">
        <v>7</v>
      </c>
      <c r="I381" s="301">
        <v>22</v>
      </c>
      <c r="J381" s="301">
        <v>15</v>
      </c>
      <c r="K381" s="301">
        <v>9</v>
      </c>
      <c r="L381" s="301">
        <v>0.04</v>
      </c>
      <c r="M381" s="301">
        <v>1.83</v>
      </c>
      <c r="N381" s="301">
        <v>1.87</v>
      </c>
      <c r="O381" s="301"/>
      <c r="P381" s="301" t="s">
        <v>540</v>
      </c>
      <c r="Q381" s="301">
        <v>1.1000000000000001</v>
      </c>
      <c r="R381" s="301">
        <v>22</v>
      </c>
      <c r="S381" s="302">
        <v>84</v>
      </c>
      <c r="V381" s="311"/>
      <c r="W381" s="311"/>
      <c r="X381" s="311"/>
      <c r="AE381" s="311"/>
      <c r="AF381" s="311"/>
      <c r="AG381" s="311"/>
      <c r="AH381" s="311"/>
      <c r="AI381" s="311"/>
      <c r="AJ381" s="311"/>
      <c r="AK381" s="311"/>
      <c r="AL381" s="311"/>
    </row>
    <row r="382" spans="2:52" ht="15" customHeight="1" x14ac:dyDescent="0.15">
      <c r="B382" s="435"/>
      <c r="C382" s="433"/>
      <c r="D382" s="299" t="s">
        <v>523</v>
      </c>
      <c r="E382" s="300">
        <v>0</v>
      </c>
      <c r="F382" s="301">
        <v>0</v>
      </c>
      <c r="G382" s="301">
        <v>8</v>
      </c>
      <c r="H382" s="301">
        <v>8</v>
      </c>
      <c r="I382" s="301">
        <v>23</v>
      </c>
      <c r="J382" s="301">
        <v>19</v>
      </c>
      <c r="K382" s="301">
        <v>9</v>
      </c>
      <c r="L382" s="301">
        <v>0.05</v>
      </c>
      <c r="M382" s="301">
        <v>1.83</v>
      </c>
      <c r="N382" s="301">
        <v>1.88</v>
      </c>
      <c r="O382" s="301"/>
      <c r="P382" s="301" t="s">
        <v>537</v>
      </c>
      <c r="Q382" s="301">
        <v>1.2</v>
      </c>
      <c r="R382" s="301">
        <v>22</v>
      </c>
      <c r="S382" s="302">
        <v>90</v>
      </c>
      <c r="W382" s="311"/>
      <c r="X382" s="311"/>
      <c r="AE382" s="311"/>
      <c r="AF382" s="311"/>
      <c r="AG382" s="311"/>
      <c r="AH382" s="311"/>
      <c r="AI382" s="311"/>
      <c r="AJ382" s="311"/>
      <c r="AK382" s="311"/>
      <c r="AL382" s="311"/>
    </row>
    <row r="383" spans="2:52" ht="15" customHeight="1" x14ac:dyDescent="0.15">
      <c r="B383" s="435"/>
      <c r="C383" s="433"/>
      <c r="D383" s="299" t="s">
        <v>524</v>
      </c>
      <c r="E383" s="300">
        <v>1</v>
      </c>
      <c r="F383" s="301">
        <v>0</v>
      </c>
      <c r="G383" s="301">
        <v>10</v>
      </c>
      <c r="H383" s="301">
        <v>10</v>
      </c>
      <c r="I383" s="301">
        <v>20</v>
      </c>
      <c r="J383" s="301">
        <v>20</v>
      </c>
      <c r="K383" s="301">
        <v>8</v>
      </c>
      <c r="L383" s="301">
        <v>0.05</v>
      </c>
      <c r="M383" s="301">
        <v>1.82</v>
      </c>
      <c r="N383" s="301">
        <v>1.87</v>
      </c>
      <c r="O383" s="301"/>
      <c r="P383" s="301" t="s">
        <v>537</v>
      </c>
      <c r="Q383" s="301">
        <v>1.1000000000000001</v>
      </c>
      <c r="R383" s="301">
        <v>22.3</v>
      </c>
      <c r="S383" s="302">
        <v>87</v>
      </c>
      <c r="W383" s="311"/>
      <c r="X383" s="311"/>
      <c r="AE383" s="311"/>
      <c r="AF383" s="311"/>
      <c r="AG383" s="311"/>
      <c r="AH383" s="311"/>
      <c r="AI383" s="311"/>
      <c r="AJ383" s="311"/>
      <c r="AK383" s="311"/>
      <c r="AL383" s="311"/>
    </row>
    <row r="384" spans="2:52" ht="15" customHeight="1" x14ac:dyDescent="0.15">
      <c r="B384" s="435"/>
      <c r="C384" s="433"/>
      <c r="D384" s="299" t="s">
        <v>525</v>
      </c>
      <c r="E384" s="300">
        <v>1</v>
      </c>
      <c r="F384" s="301">
        <v>0</v>
      </c>
      <c r="G384" s="301">
        <v>11</v>
      </c>
      <c r="H384" s="301">
        <v>11</v>
      </c>
      <c r="I384" s="301">
        <v>18</v>
      </c>
      <c r="J384" s="301">
        <v>16</v>
      </c>
      <c r="K384" s="301">
        <v>6</v>
      </c>
      <c r="L384" s="301">
        <v>0.05</v>
      </c>
      <c r="M384" s="301">
        <v>1.84</v>
      </c>
      <c r="N384" s="301">
        <v>1.89</v>
      </c>
      <c r="O384" s="301"/>
      <c r="P384" s="301" t="s">
        <v>536</v>
      </c>
      <c r="Q384" s="301">
        <v>1.7</v>
      </c>
      <c r="R384" s="301">
        <v>22.3</v>
      </c>
      <c r="S384" s="302">
        <v>85</v>
      </c>
      <c r="W384" s="311"/>
      <c r="X384" s="311"/>
      <c r="AE384" s="311"/>
      <c r="AF384" s="311"/>
      <c r="AG384" s="311"/>
      <c r="AH384" s="311"/>
      <c r="AI384" s="311"/>
      <c r="AJ384" s="311"/>
      <c r="AK384" s="311"/>
      <c r="AL384" s="311"/>
    </row>
    <row r="385" spans="2:38" ht="15" customHeight="1" x14ac:dyDescent="0.15">
      <c r="B385" s="435"/>
      <c r="C385" s="433"/>
      <c r="D385" s="299" t="s">
        <v>526</v>
      </c>
      <c r="E385" s="300">
        <v>0</v>
      </c>
      <c r="F385" s="301">
        <v>0</v>
      </c>
      <c r="G385" s="301">
        <v>10</v>
      </c>
      <c r="H385" s="301">
        <v>10</v>
      </c>
      <c r="I385" s="301">
        <v>18</v>
      </c>
      <c r="J385" s="301">
        <v>14</v>
      </c>
      <c r="K385" s="301">
        <v>7</v>
      </c>
      <c r="L385" s="301">
        <v>0.04</v>
      </c>
      <c r="M385" s="301">
        <v>1.84</v>
      </c>
      <c r="N385" s="301">
        <v>1.88</v>
      </c>
      <c r="O385" s="301"/>
      <c r="P385" s="301" t="s">
        <v>508</v>
      </c>
      <c r="Q385" s="301">
        <v>1.9</v>
      </c>
      <c r="R385" s="301">
        <v>21.9</v>
      </c>
      <c r="S385" s="302">
        <v>86</v>
      </c>
      <c r="W385" s="311"/>
      <c r="X385" s="311"/>
      <c r="AE385" s="311"/>
      <c r="AF385" s="311"/>
      <c r="AG385" s="311"/>
      <c r="AH385" s="311"/>
      <c r="AI385" s="311"/>
      <c r="AJ385" s="311"/>
      <c r="AK385" s="311"/>
      <c r="AL385" s="311"/>
    </row>
    <row r="386" spans="2:38" ht="15" customHeight="1" x14ac:dyDescent="0.15">
      <c r="B386" s="435"/>
      <c r="C386" s="433"/>
      <c r="D386" s="299" t="s">
        <v>527</v>
      </c>
      <c r="E386" s="300">
        <v>0</v>
      </c>
      <c r="F386" s="301">
        <v>0</v>
      </c>
      <c r="G386" s="301">
        <v>10</v>
      </c>
      <c r="H386" s="301">
        <v>10</v>
      </c>
      <c r="I386" s="301">
        <v>16</v>
      </c>
      <c r="J386" s="301">
        <v>22</v>
      </c>
      <c r="K386" s="301">
        <v>9</v>
      </c>
      <c r="L386" s="301">
        <v>0.03</v>
      </c>
      <c r="M386" s="301">
        <v>1.84</v>
      </c>
      <c r="N386" s="301">
        <v>1.87</v>
      </c>
      <c r="O386" s="301"/>
      <c r="P386" s="301" t="s">
        <v>508</v>
      </c>
      <c r="Q386" s="301">
        <v>1.9</v>
      </c>
      <c r="R386" s="301">
        <v>21.6</v>
      </c>
      <c r="S386" s="302">
        <v>82</v>
      </c>
      <c r="W386" s="311"/>
      <c r="X386" s="311"/>
      <c r="AE386" s="311"/>
      <c r="AF386" s="311"/>
      <c r="AG386" s="311"/>
      <c r="AH386" s="311"/>
      <c r="AI386" s="311"/>
      <c r="AJ386" s="311"/>
      <c r="AK386" s="311"/>
      <c r="AL386" s="311"/>
    </row>
    <row r="387" spans="2:38" ht="15" customHeight="1" x14ac:dyDescent="0.15">
      <c r="B387" s="435"/>
      <c r="C387" s="433"/>
      <c r="D387" s="299" t="s">
        <v>528</v>
      </c>
      <c r="E387" s="300">
        <v>0</v>
      </c>
      <c r="F387" s="301">
        <v>0</v>
      </c>
      <c r="G387" s="301">
        <v>8</v>
      </c>
      <c r="H387" s="301">
        <v>8</v>
      </c>
      <c r="I387" s="301">
        <v>15</v>
      </c>
      <c r="J387" s="301">
        <v>15</v>
      </c>
      <c r="K387" s="301">
        <v>11</v>
      </c>
      <c r="L387" s="301">
        <v>0.04</v>
      </c>
      <c r="M387" s="301">
        <v>1.86</v>
      </c>
      <c r="N387" s="301">
        <v>1.9</v>
      </c>
      <c r="O387" s="301"/>
      <c r="P387" s="301" t="s">
        <v>500</v>
      </c>
      <c r="Q387" s="301">
        <v>1.2</v>
      </c>
      <c r="R387" s="301">
        <v>21.4</v>
      </c>
      <c r="S387" s="302">
        <v>88</v>
      </c>
      <c r="W387" s="311"/>
      <c r="X387" s="311"/>
      <c r="AE387" s="311"/>
      <c r="AF387" s="311"/>
      <c r="AG387" s="311"/>
      <c r="AH387" s="311"/>
      <c r="AI387" s="311"/>
      <c r="AJ387" s="311"/>
      <c r="AK387" s="311"/>
      <c r="AL387" s="311"/>
    </row>
    <row r="388" spans="2:38" ht="15" customHeight="1" x14ac:dyDescent="0.15">
      <c r="B388" s="435"/>
      <c r="C388" s="433"/>
      <c r="D388" s="299" t="s">
        <v>529</v>
      </c>
      <c r="E388" s="300">
        <v>0</v>
      </c>
      <c r="F388" s="301">
        <v>0</v>
      </c>
      <c r="G388" s="301">
        <v>8</v>
      </c>
      <c r="H388" s="301">
        <v>8</v>
      </c>
      <c r="I388" s="301">
        <v>14</v>
      </c>
      <c r="J388" s="301">
        <v>16</v>
      </c>
      <c r="K388" s="301">
        <v>10</v>
      </c>
      <c r="L388" s="301">
        <v>0.05</v>
      </c>
      <c r="M388" s="301">
        <v>1.89</v>
      </c>
      <c r="N388" s="301">
        <v>1.94</v>
      </c>
      <c r="O388" s="301"/>
      <c r="P388" s="301" t="s">
        <v>508</v>
      </c>
      <c r="Q388" s="301">
        <v>1.2</v>
      </c>
      <c r="R388" s="301">
        <v>20.7</v>
      </c>
      <c r="S388" s="302">
        <v>87</v>
      </c>
      <c r="W388" s="311"/>
      <c r="X388" s="311"/>
      <c r="AE388" s="311"/>
      <c r="AF388" s="311"/>
      <c r="AG388" s="311"/>
      <c r="AH388" s="311"/>
      <c r="AI388" s="311"/>
      <c r="AJ388" s="311"/>
      <c r="AK388" s="311"/>
      <c r="AL388" s="311"/>
    </row>
    <row r="389" spans="2:38" ht="15" customHeight="1" x14ac:dyDescent="0.15">
      <c r="B389" s="435"/>
      <c r="C389" s="433"/>
      <c r="D389" s="299" t="s">
        <v>530</v>
      </c>
      <c r="E389" s="300">
        <v>0</v>
      </c>
      <c r="F389" s="301">
        <v>0</v>
      </c>
      <c r="G389" s="301">
        <v>8</v>
      </c>
      <c r="H389" s="301">
        <v>8</v>
      </c>
      <c r="I389" s="301">
        <v>15</v>
      </c>
      <c r="J389" s="301">
        <v>14</v>
      </c>
      <c r="K389" s="301">
        <v>9</v>
      </c>
      <c r="L389" s="301">
        <v>0.03</v>
      </c>
      <c r="M389" s="301">
        <v>1.86</v>
      </c>
      <c r="N389" s="301">
        <v>1.89</v>
      </c>
      <c r="O389" s="301"/>
      <c r="P389" s="301" t="s">
        <v>508</v>
      </c>
      <c r="Q389" s="301">
        <v>2.2000000000000002</v>
      </c>
      <c r="R389" s="301">
        <v>20.100000000000001</v>
      </c>
      <c r="S389" s="302">
        <v>93</v>
      </c>
      <c r="W389" s="311"/>
      <c r="X389" s="311"/>
      <c r="AE389" s="311"/>
      <c r="AF389" s="311"/>
      <c r="AG389" s="311"/>
      <c r="AH389" s="311"/>
      <c r="AI389" s="311"/>
      <c r="AJ389" s="311"/>
      <c r="AK389" s="311"/>
      <c r="AL389" s="311"/>
    </row>
    <row r="390" spans="2:38" ht="15" customHeight="1" x14ac:dyDescent="0.15">
      <c r="B390" s="435"/>
      <c r="C390" s="434"/>
      <c r="D390" s="299" t="s">
        <v>531</v>
      </c>
      <c r="E390" s="300">
        <v>0</v>
      </c>
      <c r="F390" s="301">
        <v>0</v>
      </c>
      <c r="G390" s="301">
        <v>7</v>
      </c>
      <c r="H390" s="301">
        <v>7</v>
      </c>
      <c r="I390" s="301">
        <v>18</v>
      </c>
      <c r="J390" s="301">
        <v>16</v>
      </c>
      <c r="K390" s="301">
        <v>-1</v>
      </c>
      <c r="L390" s="301">
        <v>0.02</v>
      </c>
      <c r="M390" s="301">
        <v>1.83</v>
      </c>
      <c r="N390" s="301">
        <v>1.85</v>
      </c>
      <c r="O390" s="301"/>
      <c r="P390" s="301" t="s">
        <v>500</v>
      </c>
      <c r="Q390" s="301">
        <v>1.9</v>
      </c>
      <c r="R390" s="301">
        <v>20.100000000000001</v>
      </c>
      <c r="S390" s="302">
        <v>93</v>
      </c>
      <c r="W390" s="311"/>
      <c r="X390" s="311"/>
      <c r="AE390" s="311"/>
      <c r="AF390" s="311"/>
      <c r="AG390" s="311"/>
      <c r="AH390" s="311"/>
      <c r="AI390" s="311"/>
      <c r="AJ390" s="311"/>
      <c r="AK390" s="311"/>
      <c r="AL390" s="311"/>
    </row>
    <row r="391" spans="2:38" ht="15" customHeight="1" x14ac:dyDescent="0.15">
      <c r="B391" s="435"/>
      <c r="C391" s="432">
        <v>42573</v>
      </c>
      <c r="D391" s="299" t="s">
        <v>494</v>
      </c>
      <c r="E391" s="300">
        <v>0</v>
      </c>
      <c r="F391" s="301">
        <v>0</v>
      </c>
      <c r="G391" s="301">
        <v>8</v>
      </c>
      <c r="H391" s="301">
        <v>8</v>
      </c>
      <c r="I391" s="301">
        <v>15</v>
      </c>
      <c r="J391" s="301">
        <v>14</v>
      </c>
      <c r="K391" s="301">
        <v>5</v>
      </c>
      <c r="L391" s="301">
        <v>0.02</v>
      </c>
      <c r="M391" s="301">
        <v>1.86</v>
      </c>
      <c r="N391" s="301">
        <v>1.88</v>
      </c>
      <c r="O391" s="301"/>
      <c r="P391" s="301" t="s">
        <v>500</v>
      </c>
      <c r="Q391" s="301">
        <v>1.9</v>
      </c>
      <c r="R391" s="301">
        <v>20.2</v>
      </c>
      <c r="S391" s="302">
        <v>94</v>
      </c>
      <c r="W391" s="311"/>
      <c r="X391" s="311"/>
      <c r="AE391" s="311"/>
      <c r="AF391" s="311"/>
      <c r="AG391" s="311"/>
      <c r="AH391" s="311"/>
      <c r="AI391" s="311"/>
      <c r="AJ391" s="311"/>
      <c r="AK391" s="311"/>
      <c r="AL391" s="311"/>
    </row>
    <row r="392" spans="2:38" ht="15" customHeight="1" x14ac:dyDescent="0.15">
      <c r="B392" s="435"/>
      <c r="C392" s="433"/>
      <c r="D392" s="299" t="s">
        <v>497</v>
      </c>
      <c r="E392" s="300">
        <v>0</v>
      </c>
      <c r="F392" s="301">
        <v>0</v>
      </c>
      <c r="G392" s="301">
        <v>7</v>
      </c>
      <c r="H392" s="301">
        <v>7</v>
      </c>
      <c r="I392" s="301">
        <v>14</v>
      </c>
      <c r="J392" s="301">
        <v>12</v>
      </c>
      <c r="K392" s="301">
        <v>2</v>
      </c>
      <c r="L392" s="301">
        <v>0.02</v>
      </c>
      <c r="M392" s="301">
        <v>1.94</v>
      </c>
      <c r="N392" s="301">
        <v>1.96</v>
      </c>
      <c r="O392" s="301"/>
      <c r="P392" s="301" t="s">
        <v>500</v>
      </c>
      <c r="Q392" s="301">
        <v>2</v>
      </c>
      <c r="R392" s="301">
        <v>20.100000000000001</v>
      </c>
      <c r="S392" s="302">
        <v>92</v>
      </c>
      <c r="W392" s="311"/>
      <c r="X392" s="311"/>
      <c r="AE392" s="311"/>
      <c r="AF392" s="311"/>
      <c r="AG392" s="311"/>
      <c r="AH392" s="311"/>
      <c r="AI392" s="311"/>
      <c r="AJ392" s="311"/>
      <c r="AK392" s="311"/>
      <c r="AL392" s="311"/>
    </row>
    <row r="393" spans="2:38" ht="15" customHeight="1" x14ac:dyDescent="0.15">
      <c r="B393" s="435"/>
      <c r="C393" s="433"/>
      <c r="D393" s="299" t="s">
        <v>499</v>
      </c>
      <c r="E393" s="300">
        <v>0</v>
      </c>
      <c r="F393" s="301">
        <v>0</v>
      </c>
      <c r="G393" s="301">
        <v>6</v>
      </c>
      <c r="H393" s="301">
        <v>6</v>
      </c>
      <c r="I393" s="301">
        <v>14</v>
      </c>
      <c r="J393" s="301">
        <v>7</v>
      </c>
      <c r="K393" s="301">
        <v>12</v>
      </c>
      <c r="L393" s="301">
        <v>0.01</v>
      </c>
      <c r="M393" s="301">
        <v>1.96</v>
      </c>
      <c r="N393" s="301">
        <v>1.97</v>
      </c>
      <c r="O393" s="301"/>
      <c r="P393" s="301" t="s">
        <v>500</v>
      </c>
      <c r="Q393" s="301">
        <v>2.9</v>
      </c>
      <c r="R393" s="301">
        <v>19.899999999999999</v>
      </c>
      <c r="S393" s="302">
        <v>91</v>
      </c>
      <c r="W393" s="311"/>
      <c r="X393" s="311"/>
      <c r="AE393" s="311"/>
      <c r="AF393" s="311"/>
      <c r="AG393" s="311"/>
      <c r="AH393" s="311"/>
      <c r="AI393" s="311"/>
      <c r="AJ393" s="311"/>
      <c r="AK393" s="311"/>
      <c r="AL393" s="311"/>
    </row>
    <row r="394" spans="2:38" ht="15" customHeight="1" x14ac:dyDescent="0.15">
      <c r="B394" s="435"/>
      <c r="C394" s="433"/>
      <c r="D394" s="299" t="s">
        <v>502</v>
      </c>
      <c r="E394" s="300">
        <v>0</v>
      </c>
      <c r="F394" s="301">
        <v>0</v>
      </c>
      <c r="G394" s="301">
        <v>6</v>
      </c>
      <c r="H394" s="301">
        <v>6</v>
      </c>
      <c r="I394" s="301" t="s">
        <v>503</v>
      </c>
      <c r="J394" s="301">
        <v>12</v>
      </c>
      <c r="K394" s="301">
        <v>1</v>
      </c>
      <c r="L394" s="301">
        <v>0.02</v>
      </c>
      <c r="M394" s="301">
        <v>1.97</v>
      </c>
      <c r="N394" s="301">
        <v>1.99</v>
      </c>
      <c r="O394" s="301"/>
      <c r="P394" s="301" t="s">
        <v>495</v>
      </c>
      <c r="Q394" s="301">
        <v>2.9</v>
      </c>
      <c r="R394" s="301">
        <v>19.899999999999999</v>
      </c>
      <c r="S394" s="302">
        <v>89</v>
      </c>
      <c r="W394" s="311"/>
      <c r="X394" s="311"/>
      <c r="AE394" s="311"/>
      <c r="AF394" s="311"/>
      <c r="AG394" s="311"/>
      <c r="AH394" s="311"/>
      <c r="AI394" s="311"/>
      <c r="AJ394" s="311"/>
      <c r="AK394" s="311"/>
      <c r="AL394" s="311"/>
    </row>
    <row r="395" spans="2:38" ht="15" customHeight="1" x14ac:dyDescent="0.15">
      <c r="B395" s="435"/>
      <c r="C395" s="433"/>
      <c r="D395" s="299" t="s">
        <v>505</v>
      </c>
      <c r="E395" s="300">
        <v>0</v>
      </c>
      <c r="F395" s="301">
        <v>0</v>
      </c>
      <c r="G395" s="301">
        <v>6</v>
      </c>
      <c r="H395" s="301">
        <v>6</v>
      </c>
      <c r="I395" s="301">
        <v>12</v>
      </c>
      <c r="J395" s="301">
        <v>18</v>
      </c>
      <c r="K395" s="301">
        <v>-1</v>
      </c>
      <c r="L395" s="301">
        <v>0.02</v>
      </c>
      <c r="M395" s="301">
        <v>1.99</v>
      </c>
      <c r="N395" s="301">
        <v>2.0099999999999998</v>
      </c>
      <c r="O395" s="301"/>
      <c r="P395" s="301" t="s">
        <v>500</v>
      </c>
      <c r="Q395" s="301">
        <v>2.6</v>
      </c>
      <c r="R395" s="301">
        <v>19.899999999999999</v>
      </c>
      <c r="S395" s="302">
        <v>90</v>
      </c>
      <c r="W395" s="311"/>
      <c r="X395" s="311"/>
      <c r="AE395" s="311"/>
      <c r="AF395" s="311"/>
      <c r="AG395" s="311"/>
      <c r="AH395" s="311"/>
      <c r="AI395" s="311"/>
      <c r="AJ395" s="311"/>
      <c r="AK395" s="311"/>
      <c r="AL395" s="311"/>
    </row>
    <row r="396" spans="2:38" ht="15" customHeight="1" x14ac:dyDescent="0.15">
      <c r="B396" s="435"/>
      <c r="C396" s="433"/>
      <c r="D396" s="299" t="s">
        <v>507</v>
      </c>
      <c r="E396" s="300">
        <v>0</v>
      </c>
      <c r="F396" s="301">
        <v>0</v>
      </c>
      <c r="G396" s="301">
        <v>6</v>
      </c>
      <c r="H396" s="301">
        <v>6</v>
      </c>
      <c r="I396" s="301">
        <v>15</v>
      </c>
      <c r="J396" s="301">
        <v>8</v>
      </c>
      <c r="K396" s="301">
        <v>3</v>
      </c>
      <c r="L396" s="301">
        <v>0.02</v>
      </c>
      <c r="M396" s="301">
        <v>1.92</v>
      </c>
      <c r="N396" s="301">
        <v>1.94</v>
      </c>
      <c r="O396" s="301"/>
      <c r="P396" s="301" t="s">
        <v>500</v>
      </c>
      <c r="Q396" s="301">
        <v>3</v>
      </c>
      <c r="R396" s="301">
        <v>19.7</v>
      </c>
      <c r="S396" s="302">
        <v>88</v>
      </c>
      <c r="W396" s="311"/>
      <c r="X396" s="311"/>
      <c r="AE396" s="311"/>
      <c r="AF396" s="311"/>
      <c r="AG396" s="311"/>
      <c r="AH396" s="311"/>
      <c r="AI396" s="311"/>
      <c r="AJ396" s="311"/>
      <c r="AK396" s="311"/>
      <c r="AL396" s="311"/>
    </row>
    <row r="397" spans="2:38" ht="15" customHeight="1" x14ac:dyDescent="0.15">
      <c r="B397" s="435"/>
      <c r="C397" s="433"/>
      <c r="D397" s="299" t="s">
        <v>510</v>
      </c>
      <c r="E397" s="300">
        <v>0</v>
      </c>
      <c r="F397" s="301">
        <v>0</v>
      </c>
      <c r="G397" s="301">
        <v>7</v>
      </c>
      <c r="H397" s="301">
        <v>7</v>
      </c>
      <c r="I397" s="301">
        <v>18</v>
      </c>
      <c r="J397" s="301">
        <v>18</v>
      </c>
      <c r="K397" s="301">
        <v>9</v>
      </c>
      <c r="L397" s="301">
        <v>0.02</v>
      </c>
      <c r="M397" s="301">
        <v>1.83</v>
      </c>
      <c r="N397" s="301">
        <v>1.85</v>
      </c>
      <c r="O397" s="301"/>
      <c r="P397" s="301" t="s">
        <v>508</v>
      </c>
      <c r="Q397" s="301">
        <v>3.8</v>
      </c>
      <c r="R397" s="301">
        <v>19.8</v>
      </c>
      <c r="S397" s="302">
        <v>93</v>
      </c>
      <c r="W397" s="311"/>
      <c r="X397" s="311"/>
      <c r="AE397" s="311"/>
      <c r="AF397" s="311"/>
      <c r="AG397" s="311"/>
      <c r="AH397" s="311"/>
      <c r="AI397" s="311"/>
      <c r="AJ397" s="311"/>
      <c r="AK397" s="311"/>
      <c r="AL397" s="311"/>
    </row>
    <row r="398" spans="2:38" ht="15" customHeight="1" x14ac:dyDescent="0.15">
      <c r="B398" s="435"/>
      <c r="C398" s="433"/>
      <c r="D398" s="299" t="s">
        <v>512</v>
      </c>
      <c r="E398" s="300">
        <v>0</v>
      </c>
      <c r="F398" s="301">
        <v>0</v>
      </c>
      <c r="G398" s="301">
        <v>6</v>
      </c>
      <c r="H398" s="301">
        <v>6</v>
      </c>
      <c r="I398" s="301">
        <v>18</v>
      </c>
      <c r="J398" s="301">
        <v>16</v>
      </c>
      <c r="K398" s="301">
        <v>7</v>
      </c>
      <c r="L398" s="301">
        <v>0.02</v>
      </c>
      <c r="M398" s="301">
        <v>1.82</v>
      </c>
      <c r="N398" s="301">
        <v>1.84</v>
      </c>
      <c r="O398" s="301"/>
      <c r="P398" s="301" t="s">
        <v>508</v>
      </c>
      <c r="Q398" s="301">
        <v>2.8</v>
      </c>
      <c r="R398" s="301">
        <v>20.5</v>
      </c>
      <c r="S398" s="302">
        <v>93</v>
      </c>
      <c r="W398" s="311"/>
      <c r="X398" s="311"/>
      <c r="AE398" s="311"/>
      <c r="AF398" s="311"/>
      <c r="AG398" s="311"/>
      <c r="AH398" s="311"/>
      <c r="AI398" s="311"/>
      <c r="AJ398" s="311"/>
      <c r="AK398" s="311"/>
      <c r="AL398" s="311"/>
    </row>
    <row r="399" spans="2:38" ht="15" customHeight="1" x14ac:dyDescent="0.15">
      <c r="B399" s="435"/>
      <c r="C399" s="433"/>
      <c r="D399" s="299" t="s">
        <v>513</v>
      </c>
      <c r="E399" s="300">
        <v>0</v>
      </c>
      <c r="F399" s="301">
        <v>0</v>
      </c>
      <c r="G399" s="301">
        <v>7</v>
      </c>
      <c r="H399" s="301">
        <v>7</v>
      </c>
      <c r="I399" s="301">
        <v>17</v>
      </c>
      <c r="J399" s="301">
        <v>10</v>
      </c>
      <c r="K399" s="301">
        <v>10</v>
      </c>
      <c r="L399" s="301">
        <v>0.02</v>
      </c>
      <c r="M399" s="301">
        <v>1.82</v>
      </c>
      <c r="N399" s="301">
        <v>1.84</v>
      </c>
      <c r="O399" s="301"/>
      <c r="P399" s="301" t="s">
        <v>508</v>
      </c>
      <c r="Q399" s="301">
        <v>2.1</v>
      </c>
      <c r="R399" s="301">
        <v>21.6</v>
      </c>
      <c r="S399" s="302">
        <v>85</v>
      </c>
      <c r="W399" s="311"/>
      <c r="X399" s="311"/>
      <c r="AE399" s="311"/>
      <c r="AF399" s="311"/>
      <c r="AG399" s="311"/>
      <c r="AH399" s="311"/>
      <c r="AI399" s="311"/>
      <c r="AJ399" s="311"/>
      <c r="AK399" s="311"/>
      <c r="AL399" s="311"/>
    </row>
    <row r="400" spans="2:38" ht="15" customHeight="1" thickBot="1" x14ac:dyDescent="0.2">
      <c r="B400" s="435"/>
      <c r="C400" s="433"/>
      <c r="D400" s="312" t="s">
        <v>514</v>
      </c>
      <c r="E400" s="313">
        <v>0</v>
      </c>
      <c r="F400" s="306">
        <v>0</v>
      </c>
      <c r="G400" s="306">
        <v>6</v>
      </c>
      <c r="H400" s="306">
        <v>6</v>
      </c>
      <c r="I400" s="306">
        <v>20</v>
      </c>
      <c r="J400" s="306">
        <v>9</v>
      </c>
      <c r="K400" s="306">
        <v>3</v>
      </c>
      <c r="L400" s="306">
        <v>0.03</v>
      </c>
      <c r="M400" s="306">
        <v>1.82</v>
      </c>
      <c r="N400" s="306">
        <v>1.85</v>
      </c>
      <c r="O400" s="306"/>
      <c r="P400" s="306" t="s">
        <v>508</v>
      </c>
      <c r="Q400" s="306">
        <v>3.6</v>
      </c>
      <c r="R400" s="306">
        <v>21.9</v>
      </c>
      <c r="S400" s="307">
        <v>81</v>
      </c>
      <c r="W400" s="311"/>
      <c r="X400" s="311"/>
      <c r="AE400" s="311"/>
      <c r="AF400" s="311"/>
      <c r="AG400" s="311"/>
      <c r="AH400" s="311"/>
      <c r="AI400" s="311"/>
      <c r="AJ400" s="311"/>
      <c r="AK400" s="311"/>
      <c r="AL400" s="311"/>
    </row>
    <row r="401" spans="2:38" ht="15" customHeight="1" x14ac:dyDescent="0.15">
      <c r="B401" s="435"/>
      <c r="C401" s="433"/>
      <c r="D401" s="295" t="s">
        <v>516</v>
      </c>
      <c r="E401" s="296">
        <v>0</v>
      </c>
      <c r="F401" s="297">
        <v>0</v>
      </c>
      <c r="G401" s="297">
        <v>6</v>
      </c>
      <c r="H401" s="297">
        <v>6</v>
      </c>
      <c r="I401" s="297">
        <v>23</v>
      </c>
      <c r="J401" s="297">
        <v>16</v>
      </c>
      <c r="K401" s="297">
        <v>12</v>
      </c>
      <c r="L401" s="297">
        <v>0.03</v>
      </c>
      <c r="M401" s="297">
        <v>1.81</v>
      </c>
      <c r="N401" s="297">
        <v>1.84</v>
      </c>
      <c r="O401" s="297"/>
      <c r="P401" s="297" t="s">
        <v>500</v>
      </c>
      <c r="Q401" s="297">
        <v>1.5</v>
      </c>
      <c r="R401" s="297">
        <v>22.5</v>
      </c>
      <c r="S401" s="298">
        <v>88</v>
      </c>
      <c r="W401" s="311"/>
      <c r="X401" s="311"/>
      <c r="AE401" s="311"/>
      <c r="AF401" s="311"/>
      <c r="AG401" s="311"/>
      <c r="AH401" s="311"/>
      <c r="AI401" s="311"/>
      <c r="AJ401" s="311"/>
      <c r="AK401" s="311"/>
      <c r="AL401" s="311"/>
    </row>
    <row r="402" spans="2:38" ht="15" customHeight="1" x14ac:dyDescent="0.15">
      <c r="B402" s="435"/>
      <c r="C402" s="433"/>
      <c r="D402" s="299" t="s">
        <v>518</v>
      </c>
      <c r="E402" s="300">
        <v>0</v>
      </c>
      <c r="F402" s="301">
        <v>0</v>
      </c>
      <c r="G402" s="301">
        <v>6</v>
      </c>
      <c r="H402" s="301">
        <v>6</v>
      </c>
      <c r="I402" s="301">
        <v>26</v>
      </c>
      <c r="J402" s="301">
        <v>16</v>
      </c>
      <c r="K402" s="301">
        <v>6</v>
      </c>
      <c r="L402" s="301">
        <v>0.03</v>
      </c>
      <c r="M402" s="301">
        <v>1.81</v>
      </c>
      <c r="N402" s="301">
        <v>1.84</v>
      </c>
      <c r="O402" s="301"/>
      <c r="P402" s="301" t="s">
        <v>537</v>
      </c>
      <c r="Q402" s="301">
        <v>1.4</v>
      </c>
      <c r="R402" s="301">
        <v>22.9</v>
      </c>
      <c r="S402" s="302">
        <v>83</v>
      </c>
      <c r="W402" s="311"/>
      <c r="X402" s="311"/>
      <c r="AE402" s="311"/>
      <c r="AF402" s="311"/>
      <c r="AG402" s="311"/>
      <c r="AH402" s="311"/>
      <c r="AI402" s="311"/>
      <c r="AJ402" s="311"/>
      <c r="AK402" s="311"/>
      <c r="AL402" s="311"/>
    </row>
    <row r="403" spans="2:38" ht="15" customHeight="1" x14ac:dyDescent="0.15">
      <c r="B403" s="435"/>
      <c r="C403" s="433"/>
      <c r="D403" s="299" t="s">
        <v>519</v>
      </c>
      <c r="E403" s="300">
        <v>0</v>
      </c>
      <c r="F403" s="301">
        <v>0</v>
      </c>
      <c r="G403" s="301">
        <v>5</v>
      </c>
      <c r="H403" s="301">
        <v>5</v>
      </c>
      <c r="I403" s="301">
        <v>28</v>
      </c>
      <c r="J403" s="301">
        <v>17</v>
      </c>
      <c r="K403" s="301">
        <v>4</v>
      </c>
      <c r="L403" s="301">
        <v>0.03</v>
      </c>
      <c r="M403" s="301">
        <v>1.82</v>
      </c>
      <c r="N403" s="301">
        <v>1.85</v>
      </c>
      <c r="O403" s="301"/>
      <c r="P403" s="301" t="s">
        <v>541</v>
      </c>
      <c r="Q403" s="301">
        <v>1.1000000000000001</v>
      </c>
      <c r="R403" s="301">
        <v>22.6</v>
      </c>
      <c r="S403" s="302">
        <v>79</v>
      </c>
      <c r="W403" s="311"/>
      <c r="X403" s="311"/>
      <c r="AE403" s="311"/>
      <c r="AF403" s="311"/>
      <c r="AG403" s="311"/>
      <c r="AH403" s="311"/>
      <c r="AI403" s="311"/>
      <c r="AJ403" s="311"/>
      <c r="AK403" s="311"/>
      <c r="AL403" s="311"/>
    </row>
    <row r="404" spans="2:38" ht="15" customHeight="1" x14ac:dyDescent="0.15">
      <c r="B404" s="435"/>
      <c r="C404" s="433"/>
      <c r="D404" s="299" t="s">
        <v>521</v>
      </c>
      <c r="E404" s="300">
        <v>0</v>
      </c>
      <c r="F404" s="301">
        <v>0</v>
      </c>
      <c r="G404" s="301">
        <v>5</v>
      </c>
      <c r="H404" s="301">
        <v>5</v>
      </c>
      <c r="I404" s="301">
        <v>28</v>
      </c>
      <c r="J404" s="301">
        <v>18</v>
      </c>
      <c r="K404" s="301">
        <v>5</v>
      </c>
      <c r="L404" s="301">
        <v>0.03</v>
      </c>
      <c r="M404" s="301">
        <v>1.84</v>
      </c>
      <c r="N404" s="301">
        <v>1.87</v>
      </c>
      <c r="O404" s="301"/>
      <c r="P404" s="301" t="s">
        <v>540</v>
      </c>
      <c r="Q404" s="301">
        <v>1.2</v>
      </c>
      <c r="R404" s="301">
        <v>23.4</v>
      </c>
      <c r="S404" s="302">
        <v>72</v>
      </c>
      <c r="W404" s="311"/>
      <c r="X404" s="311"/>
      <c r="AE404" s="311"/>
      <c r="AF404" s="311"/>
      <c r="AG404" s="311"/>
      <c r="AH404" s="311"/>
      <c r="AI404" s="311"/>
      <c r="AJ404" s="311"/>
      <c r="AK404" s="311"/>
      <c r="AL404" s="311"/>
    </row>
    <row r="405" spans="2:38" ht="15" customHeight="1" x14ac:dyDescent="0.15">
      <c r="B405" s="435"/>
      <c r="C405" s="433"/>
      <c r="D405" s="299" t="s">
        <v>522</v>
      </c>
      <c r="E405" s="300" t="s">
        <v>503</v>
      </c>
      <c r="F405" s="301" t="s">
        <v>503</v>
      </c>
      <c r="G405" s="301" t="s">
        <v>503</v>
      </c>
      <c r="H405" s="301" t="s">
        <v>503</v>
      </c>
      <c r="I405" s="301" t="s">
        <v>503</v>
      </c>
      <c r="J405" s="301" t="s">
        <v>503</v>
      </c>
      <c r="K405" s="301">
        <v>9</v>
      </c>
      <c r="L405" s="301" t="s">
        <v>503</v>
      </c>
      <c r="M405" s="301" t="s">
        <v>503</v>
      </c>
      <c r="N405" s="301" t="s">
        <v>503</v>
      </c>
      <c r="O405" s="301"/>
      <c r="P405" s="301" t="s">
        <v>532</v>
      </c>
      <c r="Q405" s="301">
        <v>1.6</v>
      </c>
      <c r="R405" s="301">
        <v>22.5</v>
      </c>
      <c r="S405" s="302">
        <v>72</v>
      </c>
      <c r="W405" s="311"/>
      <c r="X405" s="311"/>
      <c r="AE405" s="311"/>
      <c r="AF405" s="311"/>
      <c r="AG405" s="311"/>
      <c r="AH405" s="311"/>
      <c r="AI405" s="311"/>
      <c r="AJ405" s="311"/>
      <c r="AK405" s="311"/>
      <c r="AL405" s="311"/>
    </row>
    <row r="406" spans="2:38" ht="15" customHeight="1" x14ac:dyDescent="0.15">
      <c r="B406" s="435"/>
      <c r="C406" s="433"/>
      <c r="D406" s="299" t="s">
        <v>523</v>
      </c>
      <c r="E406" s="300">
        <v>0</v>
      </c>
      <c r="F406" s="301" t="s">
        <v>503</v>
      </c>
      <c r="G406" s="301" t="s">
        <v>503</v>
      </c>
      <c r="H406" s="301" t="s">
        <v>503</v>
      </c>
      <c r="I406" s="301">
        <v>19</v>
      </c>
      <c r="J406" s="301" t="s">
        <v>503</v>
      </c>
      <c r="K406" s="301">
        <v>11</v>
      </c>
      <c r="L406" s="301" t="s">
        <v>503</v>
      </c>
      <c r="M406" s="301" t="s">
        <v>503</v>
      </c>
      <c r="N406" s="301" t="s">
        <v>503</v>
      </c>
      <c r="O406" s="301"/>
      <c r="P406" s="301" t="s">
        <v>508</v>
      </c>
      <c r="Q406" s="301">
        <v>1.6</v>
      </c>
      <c r="R406" s="301">
        <v>20.100000000000001</v>
      </c>
      <c r="S406" s="302">
        <v>83</v>
      </c>
      <c r="W406" s="311"/>
      <c r="X406" s="311"/>
      <c r="AE406" s="311"/>
      <c r="AF406" s="311"/>
      <c r="AG406" s="311"/>
      <c r="AH406" s="311"/>
      <c r="AI406" s="311"/>
      <c r="AJ406" s="311"/>
      <c r="AK406" s="311"/>
      <c r="AL406" s="311"/>
    </row>
    <row r="407" spans="2:38" ht="15" customHeight="1" x14ac:dyDescent="0.15">
      <c r="B407" s="435"/>
      <c r="C407" s="433"/>
      <c r="D407" s="299" t="s">
        <v>524</v>
      </c>
      <c r="E407" s="300">
        <v>0</v>
      </c>
      <c r="F407" s="301">
        <v>1</v>
      </c>
      <c r="G407" s="301">
        <v>6</v>
      </c>
      <c r="H407" s="301">
        <v>7</v>
      </c>
      <c r="I407" s="301">
        <v>19</v>
      </c>
      <c r="J407" s="301">
        <v>24</v>
      </c>
      <c r="K407" s="301">
        <v>5</v>
      </c>
      <c r="L407" s="301">
        <v>0.11</v>
      </c>
      <c r="M407" s="301">
        <v>1.85</v>
      </c>
      <c r="N407" s="301">
        <v>1.96</v>
      </c>
      <c r="O407" s="301"/>
      <c r="P407" s="301" t="s">
        <v>500</v>
      </c>
      <c r="Q407" s="301">
        <v>2.9</v>
      </c>
      <c r="R407" s="301">
        <v>20.2</v>
      </c>
      <c r="S407" s="302">
        <v>91</v>
      </c>
      <c r="W407" s="311"/>
      <c r="X407" s="311"/>
      <c r="AE407" s="311"/>
      <c r="AF407" s="311"/>
      <c r="AG407" s="311"/>
      <c r="AH407" s="311"/>
      <c r="AI407" s="311"/>
      <c r="AJ407" s="311"/>
      <c r="AK407" s="311"/>
      <c r="AL407" s="311"/>
    </row>
    <row r="408" spans="2:38" ht="15" customHeight="1" x14ac:dyDescent="0.15">
      <c r="B408" s="435"/>
      <c r="C408" s="433"/>
      <c r="D408" s="299" t="s">
        <v>525</v>
      </c>
      <c r="E408" s="300">
        <v>0</v>
      </c>
      <c r="F408" s="301">
        <v>0</v>
      </c>
      <c r="G408" s="301">
        <v>5</v>
      </c>
      <c r="H408" s="301">
        <v>5</v>
      </c>
      <c r="I408" s="301">
        <v>19</v>
      </c>
      <c r="J408" s="301">
        <v>18</v>
      </c>
      <c r="K408" s="301">
        <v>7</v>
      </c>
      <c r="L408" s="301">
        <v>0.06</v>
      </c>
      <c r="M408" s="301">
        <v>1.85</v>
      </c>
      <c r="N408" s="301">
        <v>1.91</v>
      </c>
      <c r="O408" s="301"/>
      <c r="P408" s="301" t="s">
        <v>536</v>
      </c>
      <c r="Q408" s="301">
        <v>1.8</v>
      </c>
      <c r="R408" s="301">
        <v>19.899999999999999</v>
      </c>
      <c r="S408" s="302">
        <v>93</v>
      </c>
      <c r="W408" s="311"/>
      <c r="X408" s="311"/>
      <c r="AE408" s="311"/>
      <c r="AF408" s="311"/>
      <c r="AG408" s="311"/>
      <c r="AH408" s="311"/>
      <c r="AI408" s="311"/>
      <c r="AJ408" s="311"/>
      <c r="AK408" s="311"/>
      <c r="AL408" s="311"/>
    </row>
    <row r="409" spans="2:38" ht="15" customHeight="1" x14ac:dyDescent="0.15">
      <c r="B409" s="435"/>
      <c r="C409" s="433"/>
      <c r="D409" s="299" t="s">
        <v>526</v>
      </c>
      <c r="E409" s="300">
        <v>0</v>
      </c>
      <c r="F409" s="301">
        <v>0</v>
      </c>
      <c r="G409" s="301">
        <v>6</v>
      </c>
      <c r="H409" s="301">
        <v>6</v>
      </c>
      <c r="I409" s="301">
        <v>18</v>
      </c>
      <c r="J409" s="301">
        <v>23</v>
      </c>
      <c r="K409" s="301">
        <v>9</v>
      </c>
      <c r="L409" s="301">
        <v>0.06</v>
      </c>
      <c r="M409" s="301">
        <v>1.85</v>
      </c>
      <c r="N409" s="301">
        <v>1.91</v>
      </c>
      <c r="O409" s="301"/>
      <c r="P409" s="301" t="s">
        <v>533</v>
      </c>
      <c r="Q409" s="301">
        <v>0.7</v>
      </c>
      <c r="R409" s="301">
        <v>19.8</v>
      </c>
      <c r="S409" s="302">
        <v>95</v>
      </c>
      <c r="W409" s="311"/>
      <c r="X409" s="311"/>
      <c r="AE409" s="311"/>
      <c r="AF409" s="311"/>
      <c r="AG409" s="311"/>
      <c r="AH409" s="311"/>
      <c r="AI409" s="311"/>
      <c r="AJ409" s="311"/>
      <c r="AK409" s="311"/>
      <c r="AL409" s="311"/>
    </row>
    <row r="410" spans="2:38" ht="15" customHeight="1" x14ac:dyDescent="0.15">
      <c r="B410" s="435"/>
      <c r="C410" s="433"/>
      <c r="D410" s="299" t="s">
        <v>527</v>
      </c>
      <c r="E410" s="300">
        <v>0</v>
      </c>
      <c r="F410" s="301">
        <v>1</v>
      </c>
      <c r="G410" s="301">
        <v>8</v>
      </c>
      <c r="H410" s="301">
        <v>9</v>
      </c>
      <c r="I410" s="301">
        <v>17</v>
      </c>
      <c r="J410" s="301">
        <v>16</v>
      </c>
      <c r="K410" s="301">
        <v>10</v>
      </c>
      <c r="L410" s="301">
        <v>7.0000000000000007E-2</v>
      </c>
      <c r="M410" s="301">
        <v>1.87</v>
      </c>
      <c r="N410" s="301">
        <v>1.94</v>
      </c>
      <c r="O410" s="301"/>
      <c r="P410" s="301" t="s">
        <v>541</v>
      </c>
      <c r="Q410" s="301">
        <v>0.4</v>
      </c>
      <c r="R410" s="301">
        <v>19.8</v>
      </c>
      <c r="S410" s="302">
        <v>94</v>
      </c>
      <c r="W410" s="311"/>
      <c r="X410" s="311"/>
      <c r="AE410" s="311"/>
      <c r="AF410" s="311"/>
      <c r="AG410" s="311"/>
      <c r="AH410" s="311"/>
      <c r="AI410" s="311"/>
      <c r="AJ410" s="311"/>
      <c r="AK410" s="311"/>
      <c r="AL410" s="311"/>
    </row>
    <row r="411" spans="2:38" ht="15" customHeight="1" x14ac:dyDescent="0.15">
      <c r="B411" s="435"/>
      <c r="C411" s="433"/>
      <c r="D411" s="299" t="s">
        <v>528</v>
      </c>
      <c r="E411" s="300">
        <v>0</v>
      </c>
      <c r="F411" s="301">
        <v>0</v>
      </c>
      <c r="G411" s="301">
        <v>7</v>
      </c>
      <c r="H411" s="301">
        <v>7</v>
      </c>
      <c r="I411" s="301">
        <v>16</v>
      </c>
      <c r="J411" s="301">
        <v>18</v>
      </c>
      <c r="K411" s="301">
        <v>13</v>
      </c>
      <c r="L411" s="301">
        <v>7.0000000000000007E-2</v>
      </c>
      <c r="M411" s="301">
        <v>1.91</v>
      </c>
      <c r="N411" s="301">
        <v>1.98</v>
      </c>
      <c r="O411" s="301"/>
      <c r="P411" s="301" t="s">
        <v>537</v>
      </c>
      <c r="Q411" s="301">
        <v>0.7</v>
      </c>
      <c r="R411" s="301">
        <v>19.899999999999999</v>
      </c>
      <c r="S411" s="302">
        <v>95</v>
      </c>
      <c r="W411" s="311"/>
      <c r="X411" s="311"/>
      <c r="AE411" s="311"/>
      <c r="AF411" s="311"/>
      <c r="AG411" s="311"/>
      <c r="AH411" s="311"/>
      <c r="AI411" s="311"/>
      <c r="AJ411" s="311"/>
      <c r="AK411" s="311"/>
      <c r="AL411" s="311"/>
    </row>
    <row r="412" spans="2:38" ht="15" customHeight="1" x14ac:dyDescent="0.15">
      <c r="B412" s="435"/>
      <c r="C412" s="433"/>
      <c r="D412" s="299" t="s">
        <v>529</v>
      </c>
      <c r="E412" s="300">
        <v>0</v>
      </c>
      <c r="F412" s="301">
        <v>0</v>
      </c>
      <c r="G412" s="301">
        <v>7</v>
      </c>
      <c r="H412" s="301">
        <v>7</v>
      </c>
      <c r="I412" s="301">
        <v>17</v>
      </c>
      <c r="J412" s="301">
        <v>27</v>
      </c>
      <c r="K412" s="301">
        <v>15</v>
      </c>
      <c r="L412" s="301">
        <v>0.06</v>
      </c>
      <c r="M412" s="301">
        <v>1.89</v>
      </c>
      <c r="N412" s="301">
        <v>1.95</v>
      </c>
      <c r="O412" s="301"/>
      <c r="P412" s="301" t="s">
        <v>533</v>
      </c>
      <c r="Q412" s="301">
        <v>0.7</v>
      </c>
      <c r="R412" s="301">
        <v>19.8</v>
      </c>
      <c r="S412" s="302">
        <v>94</v>
      </c>
      <c r="W412" s="311"/>
      <c r="X412" s="311"/>
      <c r="AE412" s="311"/>
      <c r="AF412" s="311"/>
      <c r="AG412" s="311"/>
      <c r="AH412" s="311"/>
      <c r="AI412" s="311"/>
      <c r="AJ412" s="311"/>
      <c r="AK412" s="311"/>
      <c r="AL412" s="311"/>
    </row>
    <row r="413" spans="2:38" ht="15" customHeight="1" x14ac:dyDescent="0.15">
      <c r="B413" s="435"/>
      <c r="C413" s="433"/>
      <c r="D413" s="299" t="s">
        <v>530</v>
      </c>
      <c r="E413" s="300">
        <v>0</v>
      </c>
      <c r="F413" s="301">
        <v>0</v>
      </c>
      <c r="G413" s="301">
        <v>5</v>
      </c>
      <c r="H413" s="301">
        <v>5</v>
      </c>
      <c r="I413" s="301">
        <v>17</v>
      </c>
      <c r="J413" s="301">
        <v>13</v>
      </c>
      <c r="K413" s="301">
        <v>7</v>
      </c>
      <c r="L413" s="301">
        <v>0.05</v>
      </c>
      <c r="M413" s="301">
        <v>1.87</v>
      </c>
      <c r="N413" s="301">
        <v>1.92</v>
      </c>
      <c r="O413" s="301"/>
      <c r="P413" s="301" t="s">
        <v>508</v>
      </c>
      <c r="Q413" s="301">
        <v>1.1000000000000001</v>
      </c>
      <c r="R413" s="301">
        <v>19.600000000000001</v>
      </c>
      <c r="S413" s="302">
        <v>94</v>
      </c>
      <c r="W413" s="311"/>
      <c r="X413" s="311"/>
      <c r="AE413" s="311"/>
      <c r="AF413" s="311"/>
      <c r="AG413" s="311"/>
      <c r="AH413" s="311"/>
      <c r="AI413" s="311"/>
      <c r="AJ413" s="311"/>
      <c r="AK413" s="311"/>
      <c r="AL413" s="311"/>
    </row>
    <row r="414" spans="2:38" ht="15" customHeight="1" x14ac:dyDescent="0.15">
      <c r="B414" s="435"/>
      <c r="C414" s="434"/>
      <c r="D414" s="299" t="s">
        <v>531</v>
      </c>
      <c r="E414" s="300">
        <v>1</v>
      </c>
      <c r="F414" s="301">
        <v>0</v>
      </c>
      <c r="G414" s="301">
        <v>5</v>
      </c>
      <c r="H414" s="301">
        <v>5</v>
      </c>
      <c r="I414" s="301">
        <v>15</v>
      </c>
      <c r="J414" s="301">
        <v>13</v>
      </c>
      <c r="K414" s="301">
        <v>5</v>
      </c>
      <c r="L414" s="301">
        <v>0.05</v>
      </c>
      <c r="M414" s="301">
        <v>1.87</v>
      </c>
      <c r="N414" s="301">
        <v>1.92</v>
      </c>
      <c r="O414" s="301"/>
      <c r="P414" s="301" t="s">
        <v>508</v>
      </c>
      <c r="Q414" s="301">
        <v>1.6</v>
      </c>
      <c r="R414" s="301">
        <v>19.399999999999999</v>
      </c>
      <c r="S414" s="302">
        <v>94</v>
      </c>
      <c r="W414" s="311"/>
      <c r="X414" s="311"/>
      <c r="AE414" s="311"/>
      <c r="AF414" s="311"/>
      <c r="AG414" s="311"/>
      <c r="AH414" s="311"/>
      <c r="AI414" s="311"/>
      <c r="AJ414" s="311"/>
      <c r="AK414" s="311"/>
      <c r="AL414" s="311"/>
    </row>
    <row r="415" spans="2:38" ht="15" customHeight="1" x14ac:dyDescent="0.15">
      <c r="B415" s="435"/>
      <c r="C415" s="432">
        <v>42574</v>
      </c>
      <c r="D415" s="299" t="s">
        <v>494</v>
      </c>
      <c r="E415" s="300">
        <v>0</v>
      </c>
      <c r="F415" s="301">
        <v>0</v>
      </c>
      <c r="G415" s="301">
        <v>4</v>
      </c>
      <c r="H415" s="301">
        <v>4</v>
      </c>
      <c r="I415" s="301">
        <v>15</v>
      </c>
      <c r="J415" s="301">
        <v>13</v>
      </c>
      <c r="K415" s="301">
        <v>9</v>
      </c>
      <c r="L415" s="301">
        <v>0.06</v>
      </c>
      <c r="M415" s="301">
        <v>1.87</v>
      </c>
      <c r="N415" s="301">
        <v>1.93</v>
      </c>
      <c r="O415" s="301"/>
      <c r="P415" s="301" t="s">
        <v>508</v>
      </c>
      <c r="Q415" s="301">
        <v>1.4</v>
      </c>
      <c r="R415" s="301">
        <v>19</v>
      </c>
      <c r="S415" s="302">
        <v>82</v>
      </c>
      <c r="W415" s="311"/>
      <c r="X415" s="311"/>
      <c r="AE415" s="311"/>
      <c r="AF415" s="311"/>
      <c r="AG415" s="311"/>
      <c r="AH415" s="311"/>
      <c r="AI415" s="311"/>
      <c r="AJ415" s="311"/>
      <c r="AK415" s="311"/>
      <c r="AL415" s="311"/>
    </row>
    <row r="416" spans="2:38" ht="15" customHeight="1" x14ac:dyDescent="0.15">
      <c r="B416" s="435"/>
      <c r="C416" s="433"/>
      <c r="D416" s="299" t="s">
        <v>497</v>
      </c>
      <c r="E416" s="300">
        <v>0</v>
      </c>
      <c r="F416" s="301">
        <v>0</v>
      </c>
      <c r="G416" s="301">
        <v>3</v>
      </c>
      <c r="H416" s="301">
        <v>3</v>
      </c>
      <c r="I416" s="301">
        <v>15</v>
      </c>
      <c r="J416" s="301">
        <v>16</v>
      </c>
      <c r="K416" s="301">
        <v>4</v>
      </c>
      <c r="L416" s="301">
        <v>0.05</v>
      </c>
      <c r="M416" s="301">
        <v>1.88</v>
      </c>
      <c r="N416" s="301">
        <v>1.93</v>
      </c>
      <c r="O416" s="301"/>
      <c r="P416" s="301" t="s">
        <v>533</v>
      </c>
      <c r="Q416" s="301">
        <v>1.5</v>
      </c>
      <c r="R416" s="301">
        <v>19</v>
      </c>
      <c r="S416" s="302">
        <v>82</v>
      </c>
      <c r="W416" s="311"/>
      <c r="X416" s="311"/>
      <c r="AE416" s="311"/>
      <c r="AF416" s="311"/>
      <c r="AG416" s="311"/>
      <c r="AH416" s="311"/>
      <c r="AI416" s="311"/>
      <c r="AJ416" s="311"/>
      <c r="AK416" s="311"/>
      <c r="AL416" s="311"/>
    </row>
    <row r="417" spans="2:38" ht="15" customHeight="1" x14ac:dyDescent="0.15">
      <c r="B417" s="435"/>
      <c r="C417" s="433"/>
      <c r="D417" s="299" t="s">
        <v>499</v>
      </c>
      <c r="E417" s="300">
        <v>0</v>
      </c>
      <c r="F417" s="301">
        <v>0</v>
      </c>
      <c r="G417" s="301">
        <v>2</v>
      </c>
      <c r="H417" s="301">
        <v>2</v>
      </c>
      <c r="I417" s="301">
        <v>13</v>
      </c>
      <c r="J417" s="301">
        <v>22</v>
      </c>
      <c r="K417" s="301">
        <v>5</v>
      </c>
      <c r="L417" s="301">
        <v>0.05</v>
      </c>
      <c r="M417" s="301">
        <v>1.92</v>
      </c>
      <c r="N417" s="301">
        <v>1.97</v>
      </c>
      <c r="O417" s="301"/>
      <c r="P417" s="301" t="s">
        <v>500</v>
      </c>
      <c r="Q417" s="301">
        <v>1.5</v>
      </c>
      <c r="R417" s="301">
        <v>18.600000000000001</v>
      </c>
      <c r="S417" s="302">
        <v>81</v>
      </c>
      <c r="W417" s="311"/>
      <c r="X417" s="311"/>
      <c r="AE417" s="311"/>
      <c r="AF417" s="311"/>
      <c r="AG417" s="311"/>
      <c r="AH417" s="311"/>
      <c r="AI417" s="311"/>
      <c r="AJ417" s="311"/>
      <c r="AK417" s="311"/>
      <c r="AL417" s="311"/>
    </row>
    <row r="418" spans="2:38" ht="15" customHeight="1" x14ac:dyDescent="0.15">
      <c r="B418" s="435"/>
      <c r="C418" s="433"/>
      <c r="D418" s="299" t="s">
        <v>502</v>
      </c>
      <c r="E418" s="300">
        <v>0</v>
      </c>
      <c r="F418" s="301">
        <v>0</v>
      </c>
      <c r="G418" s="301">
        <v>2</v>
      </c>
      <c r="H418" s="301">
        <v>2</v>
      </c>
      <c r="I418" s="301">
        <v>13</v>
      </c>
      <c r="J418" s="301">
        <v>12</v>
      </c>
      <c r="K418" s="301">
        <v>5</v>
      </c>
      <c r="L418" s="301">
        <v>0.05</v>
      </c>
      <c r="M418" s="301">
        <v>1.96</v>
      </c>
      <c r="N418" s="301">
        <v>2.0099999999999998</v>
      </c>
      <c r="O418" s="301"/>
      <c r="P418" s="301" t="s">
        <v>500</v>
      </c>
      <c r="Q418" s="301">
        <v>1.9</v>
      </c>
      <c r="R418" s="301">
        <v>18.3</v>
      </c>
      <c r="S418" s="302">
        <v>80</v>
      </c>
      <c r="W418" s="311"/>
      <c r="X418" s="311"/>
      <c r="AE418" s="311"/>
      <c r="AF418" s="311"/>
      <c r="AG418" s="311"/>
      <c r="AH418" s="311"/>
      <c r="AI418" s="311"/>
      <c r="AJ418" s="311"/>
      <c r="AK418" s="311"/>
      <c r="AL418" s="311"/>
    </row>
    <row r="419" spans="2:38" ht="15" customHeight="1" x14ac:dyDescent="0.15">
      <c r="B419" s="435"/>
      <c r="C419" s="433"/>
      <c r="D419" s="299" t="s">
        <v>505</v>
      </c>
      <c r="E419" s="300">
        <v>0</v>
      </c>
      <c r="F419" s="301">
        <v>0</v>
      </c>
      <c r="G419" s="301">
        <v>2</v>
      </c>
      <c r="H419" s="301">
        <v>2</v>
      </c>
      <c r="I419" s="301">
        <v>14</v>
      </c>
      <c r="J419" s="301">
        <v>17</v>
      </c>
      <c r="K419" s="301">
        <v>1</v>
      </c>
      <c r="L419" s="301">
        <v>0.04</v>
      </c>
      <c r="M419" s="301">
        <v>1.96</v>
      </c>
      <c r="N419" s="301">
        <v>2</v>
      </c>
      <c r="O419" s="301"/>
      <c r="P419" s="301" t="s">
        <v>500</v>
      </c>
      <c r="Q419" s="301">
        <v>1.8</v>
      </c>
      <c r="R419" s="301">
        <v>18.3</v>
      </c>
      <c r="S419" s="302">
        <v>82</v>
      </c>
      <c r="W419" s="311"/>
      <c r="X419" s="311"/>
      <c r="AE419" s="311"/>
      <c r="AF419" s="311"/>
      <c r="AG419" s="311"/>
      <c r="AH419" s="311"/>
      <c r="AI419" s="311"/>
      <c r="AJ419" s="311"/>
      <c r="AK419" s="311"/>
      <c r="AL419" s="311"/>
    </row>
    <row r="420" spans="2:38" ht="15" customHeight="1" x14ac:dyDescent="0.15">
      <c r="B420" s="435"/>
      <c r="C420" s="433"/>
      <c r="D420" s="299" t="s">
        <v>507</v>
      </c>
      <c r="E420" s="300">
        <v>0</v>
      </c>
      <c r="F420" s="301">
        <v>0</v>
      </c>
      <c r="G420" s="301">
        <v>2</v>
      </c>
      <c r="H420" s="301">
        <v>2</v>
      </c>
      <c r="I420" s="301">
        <v>15</v>
      </c>
      <c r="J420" s="301">
        <v>16</v>
      </c>
      <c r="K420" s="301">
        <v>5</v>
      </c>
      <c r="L420" s="301">
        <v>0.05</v>
      </c>
      <c r="M420" s="301">
        <v>1.94</v>
      </c>
      <c r="N420" s="301">
        <v>1.99</v>
      </c>
      <c r="O420" s="301"/>
      <c r="P420" s="301" t="s">
        <v>500</v>
      </c>
      <c r="Q420" s="301">
        <v>1.5</v>
      </c>
      <c r="R420" s="301">
        <v>18.600000000000001</v>
      </c>
      <c r="S420" s="302">
        <v>80</v>
      </c>
      <c r="W420" s="311"/>
      <c r="X420" s="311"/>
      <c r="AE420" s="311"/>
      <c r="AF420" s="311"/>
      <c r="AG420" s="311"/>
      <c r="AH420" s="311"/>
      <c r="AI420" s="311"/>
      <c r="AJ420" s="311"/>
      <c r="AK420" s="311"/>
      <c r="AL420" s="311"/>
    </row>
    <row r="421" spans="2:38" ht="15" customHeight="1" x14ac:dyDescent="0.15">
      <c r="B421" s="435"/>
      <c r="C421" s="433"/>
      <c r="D421" s="299" t="s">
        <v>510</v>
      </c>
      <c r="E421" s="300">
        <v>0</v>
      </c>
      <c r="F421" s="301">
        <v>1</v>
      </c>
      <c r="G421" s="301">
        <v>3</v>
      </c>
      <c r="H421" s="301">
        <v>4</v>
      </c>
      <c r="I421" s="301">
        <v>14</v>
      </c>
      <c r="J421" s="301">
        <v>13</v>
      </c>
      <c r="K421" s="301">
        <v>8</v>
      </c>
      <c r="L421" s="301">
        <v>0.06</v>
      </c>
      <c r="M421" s="301">
        <v>1.98</v>
      </c>
      <c r="N421" s="301">
        <v>2.04</v>
      </c>
      <c r="O421" s="301"/>
      <c r="P421" s="301" t="s">
        <v>508</v>
      </c>
      <c r="Q421" s="301">
        <v>2.4</v>
      </c>
      <c r="R421" s="301">
        <v>18.8</v>
      </c>
      <c r="S421" s="302">
        <v>76</v>
      </c>
      <c r="W421" s="311"/>
      <c r="X421" s="311"/>
      <c r="AE421" s="311"/>
      <c r="AF421" s="311"/>
      <c r="AG421" s="311"/>
      <c r="AH421" s="311"/>
      <c r="AI421" s="311"/>
      <c r="AJ421" s="311"/>
      <c r="AK421" s="311"/>
      <c r="AL421" s="311"/>
    </row>
    <row r="422" spans="2:38" ht="15" customHeight="1" x14ac:dyDescent="0.15">
      <c r="B422" s="435"/>
      <c r="C422" s="433"/>
      <c r="D422" s="299" t="s">
        <v>512</v>
      </c>
      <c r="E422" s="300">
        <v>0</v>
      </c>
      <c r="F422" s="301">
        <v>1</v>
      </c>
      <c r="G422" s="301">
        <v>3</v>
      </c>
      <c r="H422" s="301">
        <v>4</v>
      </c>
      <c r="I422" s="301">
        <v>15</v>
      </c>
      <c r="J422" s="301">
        <v>21</v>
      </c>
      <c r="K422" s="301">
        <v>10</v>
      </c>
      <c r="L422" s="301">
        <v>0.05</v>
      </c>
      <c r="M422" s="301">
        <v>1.93</v>
      </c>
      <c r="N422" s="301">
        <v>1.98</v>
      </c>
      <c r="O422" s="301"/>
      <c r="P422" s="301" t="s">
        <v>500</v>
      </c>
      <c r="Q422" s="301">
        <v>2.8</v>
      </c>
      <c r="R422" s="301">
        <v>19.600000000000001</v>
      </c>
      <c r="S422" s="302">
        <v>72</v>
      </c>
      <c r="W422" s="311"/>
      <c r="X422" s="311"/>
      <c r="AE422" s="311"/>
      <c r="AF422" s="311"/>
      <c r="AG422" s="311"/>
      <c r="AH422" s="311"/>
      <c r="AI422" s="311"/>
      <c r="AJ422" s="311"/>
      <c r="AK422" s="311"/>
      <c r="AL422" s="311"/>
    </row>
    <row r="423" spans="2:38" ht="15" customHeight="1" x14ac:dyDescent="0.15">
      <c r="B423" s="435"/>
      <c r="C423" s="433"/>
      <c r="D423" s="299" t="s">
        <v>513</v>
      </c>
      <c r="E423" s="300">
        <v>0</v>
      </c>
      <c r="F423" s="301">
        <v>1</v>
      </c>
      <c r="G423" s="301">
        <v>3</v>
      </c>
      <c r="H423" s="301">
        <v>4</v>
      </c>
      <c r="I423" s="301">
        <v>16</v>
      </c>
      <c r="J423" s="301">
        <v>21</v>
      </c>
      <c r="K423" s="301">
        <v>10</v>
      </c>
      <c r="L423" s="301">
        <v>0.06</v>
      </c>
      <c r="M423" s="301">
        <v>1.92</v>
      </c>
      <c r="N423" s="301">
        <v>1.98</v>
      </c>
      <c r="O423" s="301"/>
      <c r="P423" s="301" t="s">
        <v>495</v>
      </c>
      <c r="Q423" s="301">
        <v>3</v>
      </c>
      <c r="R423" s="301">
        <v>20.399999999999999</v>
      </c>
      <c r="S423" s="302">
        <v>70</v>
      </c>
      <c r="W423" s="311"/>
      <c r="X423" s="311"/>
      <c r="AE423" s="311"/>
      <c r="AF423" s="311"/>
      <c r="AG423" s="311"/>
      <c r="AH423" s="311"/>
      <c r="AI423" s="311"/>
      <c r="AJ423" s="311"/>
      <c r="AK423" s="311"/>
      <c r="AL423" s="311"/>
    </row>
    <row r="424" spans="2:38" ht="15" customHeight="1" thickBot="1" x14ac:dyDescent="0.2">
      <c r="B424" s="435"/>
      <c r="C424" s="433"/>
      <c r="D424" s="312" t="s">
        <v>514</v>
      </c>
      <c r="E424" s="313">
        <v>0</v>
      </c>
      <c r="F424" s="306">
        <v>1</v>
      </c>
      <c r="G424" s="306">
        <v>3</v>
      </c>
      <c r="H424" s="306">
        <v>4</v>
      </c>
      <c r="I424" s="306">
        <v>18</v>
      </c>
      <c r="J424" s="306">
        <v>19</v>
      </c>
      <c r="K424" s="306">
        <v>11</v>
      </c>
      <c r="L424" s="306">
        <v>0.05</v>
      </c>
      <c r="M424" s="306">
        <v>1.89</v>
      </c>
      <c r="N424" s="306">
        <v>1.94</v>
      </c>
      <c r="O424" s="306"/>
      <c r="P424" s="306" t="s">
        <v>500</v>
      </c>
      <c r="Q424" s="306">
        <v>2.2999999999999998</v>
      </c>
      <c r="R424" s="306">
        <v>21.4</v>
      </c>
      <c r="S424" s="307">
        <v>68</v>
      </c>
      <c r="W424" s="311"/>
      <c r="X424" s="311"/>
      <c r="AE424" s="311"/>
      <c r="AF424" s="311"/>
      <c r="AG424" s="311"/>
      <c r="AH424" s="311"/>
      <c r="AI424" s="311"/>
      <c r="AJ424" s="311"/>
      <c r="AK424" s="311"/>
      <c r="AL424" s="311"/>
    </row>
    <row r="425" spans="2:38" ht="15" customHeight="1" x14ac:dyDescent="0.15">
      <c r="B425" s="435"/>
      <c r="C425" s="433"/>
      <c r="D425" s="295" t="s">
        <v>516</v>
      </c>
      <c r="E425" s="296">
        <v>0</v>
      </c>
      <c r="F425" s="297">
        <v>1</v>
      </c>
      <c r="G425" s="297">
        <v>5</v>
      </c>
      <c r="H425" s="297">
        <v>6</v>
      </c>
      <c r="I425" s="297">
        <v>22</v>
      </c>
      <c r="J425" s="297">
        <v>21</v>
      </c>
      <c r="K425" s="297">
        <v>10</v>
      </c>
      <c r="L425" s="297">
        <v>0.06</v>
      </c>
      <c r="M425" s="297">
        <v>1.88</v>
      </c>
      <c r="N425" s="297">
        <v>1.94</v>
      </c>
      <c r="O425" s="297"/>
      <c r="P425" s="297" t="s">
        <v>500</v>
      </c>
      <c r="Q425" s="297">
        <v>0.7</v>
      </c>
      <c r="R425" s="297">
        <v>22.4</v>
      </c>
      <c r="S425" s="298">
        <v>64</v>
      </c>
      <c r="W425" s="311"/>
      <c r="X425" s="311"/>
      <c r="AE425" s="311"/>
      <c r="AF425" s="311"/>
      <c r="AG425" s="311"/>
      <c r="AH425" s="311"/>
      <c r="AI425" s="311"/>
      <c r="AJ425" s="311"/>
      <c r="AK425" s="311"/>
      <c r="AL425" s="311"/>
    </row>
    <row r="426" spans="2:38" ht="15" customHeight="1" x14ac:dyDescent="0.15">
      <c r="B426" s="435"/>
      <c r="C426" s="433"/>
      <c r="D426" s="299" t="s">
        <v>518</v>
      </c>
      <c r="E426" s="300">
        <v>0</v>
      </c>
      <c r="F426" s="301">
        <v>1</v>
      </c>
      <c r="G426" s="301">
        <v>4</v>
      </c>
      <c r="H426" s="301">
        <v>5</v>
      </c>
      <c r="I426" s="301">
        <v>27</v>
      </c>
      <c r="J426" s="301">
        <v>18</v>
      </c>
      <c r="K426" s="301">
        <v>5</v>
      </c>
      <c r="L426" s="301">
        <v>0.06</v>
      </c>
      <c r="M426" s="301">
        <v>1.87</v>
      </c>
      <c r="N426" s="301">
        <v>1.93</v>
      </c>
      <c r="O426" s="301"/>
      <c r="P426" s="301" t="s">
        <v>500</v>
      </c>
      <c r="Q426" s="301">
        <v>2.2000000000000002</v>
      </c>
      <c r="R426" s="301">
        <v>22.9</v>
      </c>
      <c r="S426" s="302">
        <v>62</v>
      </c>
      <c r="W426" s="311"/>
      <c r="X426" s="311"/>
      <c r="AE426" s="311"/>
      <c r="AF426" s="311"/>
      <c r="AG426" s="311"/>
      <c r="AH426" s="311"/>
      <c r="AI426" s="311"/>
      <c r="AJ426" s="311"/>
      <c r="AK426" s="311"/>
      <c r="AL426" s="311"/>
    </row>
    <row r="427" spans="2:38" ht="15" customHeight="1" x14ac:dyDescent="0.15">
      <c r="B427" s="435"/>
      <c r="C427" s="433"/>
      <c r="D427" s="299" t="s">
        <v>519</v>
      </c>
      <c r="E427" s="300">
        <v>0</v>
      </c>
      <c r="F427" s="301">
        <v>1</v>
      </c>
      <c r="G427" s="301">
        <v>3</v>
      </c>
      <c r="H427" s="301">
        <v>4</v>
      </c>
      <c r="I427" s="301">
        <v>27</v>
      </c>
      <c r="J427" s="301">
        <v>11</v>
      </c>
      <c r="K427" s="301">
        <v>15</v>
      </c>
      <c r="L427" s="301">
        <v>0.06</v>
      </c>
      <c r="M427" s="301">
        <v>1.88</v>
      </c>
      <c r="N427" s="301">
        <v>1.94</v>
      </c>
      <c r="O427" s="301"/>
      <c r="P427" s="301" t="s">
        <v>508</v>
      </c>
      <c r="Q427" s="301">
        <v>1.3</v>
      </c>
      <c r="R427" s="301">
        <v>23.7</v>
      </c>
      <c r="S427" s="302">
        <v>61</v>
      </c>
      <c r="W427" s="311"/>
      <c r="X427" s="311"/>
      <c r="AE427" s="311"/>
      <c r="AF427" s="311"/>
      <c r="AG427" s="311"/>
      <c r="AH427" s="311"/>
      <c r="AI427" s="311"/>
      <c r="AJ427" s="311"/>
      <c r="AK427" s="311"/>
      <c r="AL427" s="311"/>
    </row>
    <row r="428" spans="2:38" ht="15" customHeight="1" x14ac:dyDescent="0.15">
      <c r="B428" s="435"/>
      <c r="C428" s="433"/>
      <c r="D428" s="299" t="s">
        <v>521</v>
      </c>
      <c r="E428" s="300">
        <v>0</v>
      </c>
      <c r="F428" s="301">
        <v>1</v>
      </c>
      <c r="G428" s="301">
        <v>3</v>
      </c>
      <c r="H428" s="301">
        <v>4</v>
      </c>
      <c r="I428" s="301">
        <v>27</v>
      </c>
      <c r="J428" s="301">
        <v>20</v>
      </c>
      <c r="K428" s="301">
        <v>9</v>
      </c>
      <c r="L428" s="301">
        <v>7.0000000000000007E-2</v>
      </c>
      <c r="M428" s="301">
        <v>1.88</v>
      </c>
      <c r="N428" s="301">
        <v>1.95</v>
      </c>
      <c r="O428" s="301"/>
      <c r="P428" s="301" t="s">
        <v>500</v>
      </c>
      <c r="Q428" s="301">
        <v>1.2</v>
      </c>
      <c r="R428" s="301">
        <v>23.9</v>
      </c>
      <c r="S428" s="302">
        <v>61</v>
      </c>
      <c r="W428" s="311"/>
      <c r="X428" s="311"/>
      <c r="AE428" s="311"/>
      <c r="AF428" s="311"/>
      <c r="AG428" s="311"/>
      <c r="AH428" s="311"/>
      <c r="AI428" s="311"/>
      <c r="AJ428" s="311"/>
      <c r="AK428" s="311"/>
      <c r="AL428" s="311"/>
    </row>
    <row r="429" spans="2:38" ht="15" customHeight="1" x14ac:dyDescent="0.15">
      <c r="B429" s="435"/>
      <c r="C429" s="433"/>
      <c r="D429" s="299" t="s">
        <v>522</v>
      </c>
      <c r="E429" s="300">
        <v>0</v>
      </c>
      <c r="F429" s="301">
        <v>1</v>
      </c>
      <c r="G429" s="301">
        <v>3</v>
      </c>
      <c r="H429" s="301">
        <v>4</v>
      </c>
      <c r="I429" s="301">
        <v>28</v>
      </c>
      <c r="J429" s="301">
        <v>13</v>
      </c>
      <c r="K429" s="301">
        <v>8</v>
      </c>
      <c r="L429" s="301">
        <v>0.1</v>
      </c>
      <c r="M429" s="301">
        <v>1.88</v>
      </c>
      <c r="N429" s="301">
        <v>1.98</v>
      </c>
      <c r="O429" s="301"/>
      <c r="P429" s="301" t="s">
        <v>532</v>
      </c>
      <c r="Q429" s="301">
        <v>1.4</v>
      </c>
      <c r="R429" s="301">
        <v>24</v>
      </c>
      <c r="S429" s="302">
        <v>60</v>
      </c>
      <c r="W429" s="311"/>
      <c r="X429" s="311"/>
      <c r="AE429" s="311"/>
      <c r="AF429" s="311"/>
      <c r="AG429" s="311"/>
      <c r="AH429" s="311"/>
      <c r="AI429" s="311"/>
      <c r="AJ429" s="311"/>
      <c r="AK429" s="311"/>
      <c r="AL429" s="311"/>
    </row>
    <row r="430" spans="2:38" ht="15" customHeight="1" x14ac:dyDescent="0.15">
      <c r="B430" s="435"/>
      <c r="C430" s="433"/>
      <c r="D430" s="299" t="s">
        <v>523</v>
      </c>
      <c r="E430" s="300">
        <v>0</v>
      </c>
      <c r="F430" s="301">
        <v>0</v>
      </c>
      <c r="G430" s="301">
        <v>3</v>
      </c>
      <c r="H430" s="301">
        <v>3</v>
      </c>
      <c r="I430" s="301">
        <v>29</v>
      </c>
      <c r="J430" s="301">
        <v>12</v>
      </c>
      <c r="K430" s="301">
        <v>9</v>
      </c>
      <c r="L430" s="301">
        <v>7.0000000000000007E-2</v>
      </c>
      <c r="M430" s="301">
        <v>1.88</v>
      </c>
      <c r="N430" s="301">
        <v>1.95</v>
      </c>
      <c r="O430" s="301"/>
      <c r="P430" s="301" t="s">
        <v>265</v>
      </c>
      <c r="Q430" s="301">
        <v>0.9</v>
      </c>
      <c r="R430" s="301">
        <v>23.7</v>
      </c>
      <c r="S430" s="302">
        <v>60</v>
      </c>
      <c r="W430" s="311"/>
      <c r="X430" s="311"/>
      <c r="AE430" s="311"/>
      <c r="AF430" s="311"/>
      <c r="AG430" s="311"/>
      <c r="AH430" s="311"/>
      <c r="AI430" s="311"/>
      <c r="AJ430" s="311"/>
      <c r="AK430" s="311"/>
      <c r="AL430" s="311"/>
    </row>
    <row r="431" spans="2:38" ht="15" customHeight="1" x14ac:dyDescent="0.15">
      <c r="B431" s="435"/>
      <c r="C431" s="433"/>
      <c r="D431" s="299" t="s">
        <v>524</v>
      </c>
      <c r="E431" s="300">
        <v>0</v>
      </c>
      <c r="F431" s="301">
        <v>1</v>
      </c>
      <c r="G431" s="301">
        <v>5</v>
      </c>
      <c r="H431" s="301">
        <v>6</v>
      </c>
      <c r="I431" s="301">
        <v>30</v>
      </c>
      <c r="J431" s="301">
        <v>15</v>
      </c>
      <c r="K431" s="301">
        <v>15</v>
      </c>
      <c r="L431" s="301">
        <v>0.15</v>
      </c>
      <c r="M431" s="301">
        <v>1.89</v>
      </c>
      <c r="N431" s="301">
        <v>2.04</v>
      </c>
      <c r="O431" s="301"/>
      <c r="P431" s="301" t="s">
        <v>508</v>
      </c>
      <c r="Q431" s="301">
        <v>1.5</v>
      </c>
      <c r="R431" s="301">
        <v>24</v>
      </c>
      <c r="S431" s="302">
        <v>58</v>
      </c>
      <c r="W431" s="311"/>
      <c r="X431" s="311"/>
      <c r="AE431" s="311"/>
      <c r="AF431" s="311"/>
      <c r="AG431" s="311"/>
      <c r="AH431" s="311"/>
      <c r="AI431" s="311"/>
      <c r="AJ431" s="311"/>
      <c r="AK431" s="311"/>
      <c r="AL431" s="311"/>
    </row>
    <row r="432" spans="2:38" ht="15" customHeight="1" x14ac:dyDescent="0.15">
      <c r="B432" s="435"/>
      <c r="C432" s="433"/>
      <c r="D432" s="299" t="s">
        <v>525</v>
      </c>
      <c r="E432" s="300">
        <v>0</v>
      </c>
      <c r="F432" s="301">
        <v>1</v>
      </c>
      <c r="G432" s="301">
        <v>7</v>
      </c>
      <c r="H432" s="301">
        <v>8</v>
      </c>
      <c r="I432" s="301">
        <v>30</v>
      </c>
      <c r="J432" s="301">
        <v>38</v>
      </c>
      <c r="K432" s="301">
        <v>25</v>
      </c>
      <c r="L432" s="301">
        <v>0.21</v>
      </c>
      <c r="M432" s="301">
        <v>1.9</v>
      </c>
      <c r="N432" s="301">
        <v>2.11</v>
      </c>
      <c r="O432" s="301"/>
      <c r="P432" s="301" t="s">
        <v>533</v>
      </c>
      <c r="Q432" s="301">
        <v>0.6</v>
      </c>
      <c r="R432" s="301">
        <v>23.6</v>
      </c>
      <c r="S432" s="302">
        <v>60</v>
      </c>
      <c r="W432" s="311"/>
      <c r="X432" s="311"/>
      <c r="AE432" s="311"/>
      <c r="AF432" s="311"/>
      <c r="AG432" s="311"/>
      <c r="AH432" s="311"/>
      <c r="AI432" s="311"/>
      <c r="AJ432" s="311"/>
      <c r="AK432" s="311"/>
      <c r="AL432" s="311"/>
    </row>
    <row r="433" spans="2:38" ht="15" customHeight="1" x14ac:dyDescent="0.15">
      <c r="B433" s="435"/>
      <c r="C433" s="433"/>
      <c r="D433" s="299" t="s">
        <v>526</v>
      </c>
      <c r="E433" s="300">
        <v>0</v>
      </c>
      <c r="F433" s="301">
        <v>1</v>
      </c>
      <c r="G433" s="301">
        <v>5</v>
      </c>
      <c r="H433" s="301">
        <v>6</v>
      </c>
      <c r="I433" s="301">
        <v>28</v>
      </c>
      <c r="J433" s="301">
        <v>25</v>
      </c>
      <c r="K433" s="301">
        <v>13</v>
      </c>
      <c r="L433" s="301">
        <v>0.13</v>
      </c>
      <c r="M433" s="301">
        <v>1.89</v>
      </c>
      <c r="N433" s="301">
        <v>2.02</v>
      </c>
      <c r="O433" s="301"/>
      <c r="P433" s="301" t="s">
        <v>532</v>
      </c>
      <c r="Q433" s="301">
        <v>1.9</v>
      </c>
      <c r="R433" s="301">
        <v>22.6</v>
      </c>
      <c r="S433" s="302">
        <v>67</v>
      </c>
      <c r="W433" s="311"/>
      <c r="X433" s="311"/>
      <c r="AE433" s="311"/>
      <c r="AF433" s="311"/>
      <c r="AG433" s="311"/>
      <c r="AH433" s="311"/>
      <c r="AI433" s="311"/>
      <c r="AJ433" s="311"/>
      <c r="AK433" s="311"/>
      <c r="AL433" s="311"/>
    </row>
    <row r="434" spans="2:38" ht="15" customHeight="1" x14ac:dyDescent="0.15">
      <c r="B434" s="435"/>
      <c r="C434" s="433"/>
      <c r="D434" s="299" t="s">
        <v>527</v>
      </c>
      <c r="E434" s="300">
        <v>0</v>
      </c>
      <c r="F434" s="301">
        <v>1</v>
      </c>
      <c r="G434" s="301">
        <v>5</v>
      </c>
      <c r="H434" s="301">
        <v>6</v>
      </c>
      <c r="I434" s="301">
        <v>25</v>
      </c>
      <c r="J434" s="301">
        <v>21</v>
      </c>
      <c r="K434" s="301">
        <v>14</v>
      </c>
      <c r="L434" s="301">
        <v>0.1</v>
      </c>
      <c r="M434" s="301">
        <v>1.87</v>
      </c>
      <c r="N434" s="301">
        <v>1.97</v>
      </c>
      <c r="O434" s="301"/>
      <c r="P434" s="301" t="s">
        <v>532</v>
      </c>
      <c r="Q434" s="301">
        <v>1.5</v>
      </c>
      <c r="R434" s="301">
        <v>21.9</v>
      </c>
      <c r="S434" s="302">
        <v>71</v>
      </c>
      <c r="W434" s="311"/>
      <c r="X434" s="311"/>
      <c r="AE434" s="311"/>
      <c r="AF434" s="311"/>
      <c r="AG434" s="311"/>
      <c r="AH434" s="311"/>
      <c r="AI434" s="311"/>
      <c r="AJ434" s="311"/>
      <c r="AK434" s="311"/>
      <c r="AL434" s="311"/>
    </row>
    <row r="435" spans="2:38" ht="15" customHeight="1" x14ac:dyDescent="0.15">
      <c r="B435" s="435"/>
      <c r="C435" s="433"/>
      <c r="D435" s="299" t="s">
        <v>528</v>
      </c>
      <c r="E435" s="300">
        <v>0</v>
      </c>
      <c r="F435" s="301">
        <v>4</v>
      </c>
      <c r="G435" s="301">
        <v>12</v>
      </c>
      <c r="H435" s="301">
        <v>16</v>
      </c>
      <c r="I435" s="301">
        <v>19</v>
      </c>
      <c r="J435" s="301">
        <v>91</v>
      </c>
      <c r="K435" s="301">
        <v>137</v>
      </c>
      <c r="L435" s="301">
        <v>7.0000000000000007E-2</v>
      </c>
      <c r="M435" s="301">
        <v>1.92</v>
      </c>
      <c r="N435" s="301">
        <v>1.99</v>
      </c>
      <c r="O435" s="301"/>
      <c r="P435" s="301" t="s">
        <v>532</v>
      </c>
      <c r="Q435" s="301">
        <v>0.8</v>
      </c>
      <c r="R435" s="301">
        <v>21.4</v>
      </c>
      <c r="S435" s="302">
        <v>72</v>
      </c>
      <c r="W435" s="311"/>
      <c r="X435" s="311"/>
      <c r="AE435" s="311"/>
      <c r="AF435" s="311"/>
      <c r="AG435" s="311"/>
      <c r="AH435" s="311"/>
      <c r="AI435" s="311"/>
      <c r="AJ435" s="311"/>
      <c r="AK435" s="311"/>
      <c r="AL435" s="311"/>
    </row>
    <row r="436" spans="2:38" ht="15" customHeight="1" x14ac:dyDescent="0.15">
      <c r="B436" s="435"/>
      <c r="C436" s="433"/>
      <c r="D436" s="299" t="s">
        <v>529</v>
      </c>
      <c r="E436" s="300">
        <v>0</v>
      </c>
      <c r="F436" s="301">
        <v>1</v>
      </c>
      <c r="G436" s="301">
        <v>10</v>
      </c>
      <c r="H436" s="301">
        <v>11</v>
      </c>
      <c r="I436" s="301">
        <v>18</v>
      </c>
      <c r="J436" s="301">
        <v>106</v>
      </c>
      <c r="K436" s="301">
        <v>17</v>
      </c>
      <c r="L436" s="301">
        <v>0.16</v>
      </c>
      <c r="M436" s="301">
        <v>2.0299999999999998</v>
      </c>
      <c r="N436" s="301">
        <v>2.19</v>
      </c>
      <c r="O436" s="301"/>
      <c r="P436" s="301" t="s">
        <v>495</v>
      </c>
      <c r="Q436" s="301">
        <v>1.4</v>
      </c>
      <c r="R436" s="301">
        <v>21.1</v>
      </c>
      <c r="S436" s="302">
        <v>71</v>
      </c>
      <c r="W436" s="311"/>
      <c r="X436" s="311"/>
      <c r="AE436" s="311"/>
      <c r="AF436" s="311"/>
      <c r="AG436" s="311"/>
      <c r="AH436" s="311"/>
      <c r="AI436" s="311"/>
      <c r="AJ436" s="311"/>
      <c r="AK436" s="311"/>
      <c r="AL436" s="311"/>
    </row>
    <row r="437" spans="2:38" ht="15" customHeight="1" x14ac:dyDescent="0.15">
      <c r="B437" s="435"/>
      <c r="C437" s="433"/>
      <c r="D437" s="299" t="s">
        <v>530</v>
      </c>
      <c r="E437" s="300">
        <v>0</v>
      </c>
      <c r="F437" s="301">
        <v>4</v>
      </c>
      <c r="G437" s="301">
        <v>14</v>
      </c>
      <c r="H437" s="301">
        <v>18</v>
      </c>
      <c r="I437" s="301">
        <v>13</v>
      </c>
      <c r="J437" s="301">
        <v>19</v>
      </c>
      <c r="K437" s="301">
        <v>6</v>
      </c>
      <c r="L437" s="301">
        <v>0.16</v>
      </c>
      <c r="M437" s="301">
        <v>1.96</v>
      </c>
      <c r="N437" s="301">
        <v>2.12</v>
      </c>
      <c r="O437" s="301"/>
      <c r="P437" s="301" t="s">
        <v>495</v>
      </c>
      <c r="Q437" s="301">
        <v>1.8</v>
      </c>
      <c r="R437" s="301">
        <v>20.7</v>
      </c>
      <c r="S437" s="302">
        <v>72</v>
      </c>
      <c r="W437" s="311"/>
      <c r="X437" s="311"/>
      <c r="AE437" s="311"/>
      <c r="AF437" s="311"/>
      <c r="AG437" s="311"/>
      <c r="AH437" s="311"/>
      <c r="AI437" s="311"/>
      <c r="AJ437" s="311"/>
      <c r="AK437" s="311"/>
      <c r="AL437" s="311"/>
    </row>
    <row r="438" spans="2:38" ht="15" customHeight="1" x14ac:dyDescent="0.15">
      <c r="B438" s="435"/>
      <c r="C438" s="434"/>
      <c r="D438" s="299" t="s">
        <v>531</v>
      </c>
      <c r="E438" s="300">
        <v>0</v>
      </c>
      <c r="F438" s="301">
        <v>2</v>
      </c>
      <c r="G438" s="301">
        <v>9</v>
      </c>
      <c r="H438" s="301">
        <v>11</v>
      </c>
      <c r="I438" s="301">
        <v>14</v>
      </c>
      <c r="J438" s="301">
        <v>11</v>
      </c>
      <c r="K438" s="301">
        <v>10</v>
      </c>
      <c r="L438" s="301">
        <v>0.1</v>
      </c>
      <c r="M438" s="301">
        <v>2.06</v>
      </c>
      <c r="N438" s="301">
        <v>2.16</v>
      </c>
      <c r="O438" s="301"/>
      <c r="P438" s="301" t="s">
        <v>495</v>
      </c>
      <c r="Q438" s="301">
        <v>1.9</v>
      </c>
      <c r="R438" s="301">
        <v>20.8</v>
      </c>
      <c r="S438" s="302">
        <v>73</v>
      </c>
      <c r="W438" s="311"/>
      <c r="X438" s="311"/>
      <c r="AE438" s="311"/>
      <c r="AF438" s="311"/>
      <c r="AG438" s="311"/>
      <c r="AH438" s="311"/>
      <c r="AI438" s="311"/>
      <c r="AJ438" s="311"/>
      <c r="AK438" s="311"/>
      <c r="AL438" s="311"/>
    </row>
    <row r="439" spans="2:38" ht="15" customHeight="1" x14ac:dyDescent="0.15">
      <c r="B439" s="435"/>
      <c r="C439" s="432">
        <v>42575</v>
      </c>
      <c r="D439" s="299" t="s">
        <v>494</v>
      </c>
      <c r="E439" s="300">
        <v>1</v>
      </c>
      <c r="F439" s="301">
        <v>0</v>
      </c>
      <c r="G439" s="301">
        <v>7</v>
      </c>
      <c r="H439" s="301">
        <v>7</v>
      </c>
      <c r="I439" s="301">
        <v>15</v>
      </c>
      <c r="J439" s="301">
        <v>15</v>
      </c>
      <c r="K439" s="301">
        <v>5</v>
      </c>
      <c r="L439" s="301">
        <v>0.09</v>
      </c>
      <c r="M439" s="301">
        <v>2.0099999999999998</v>
      </c>
      <c r="N439" s="301">
        <v>2.1</v>
      </c>
      <c r="O439" s="301"/>
      <c r="P439" s="301" t="s">
        <v>500</v>
      </c>
      <c r="Q439" s="301">
        <v>1.2</v>
      </c>
      <c r="R439" s="301">
        <v>20.2</v>
      </c>
      <c r="S439" s="302">
        <v>73</v>
      </c>
      <c r="W439" s="311"/>
      <c r="X439" s="311"/>
      <c r="AE439" s="311"/>
      <c r="AF439" s="311"/>
      <c r="AG439" s="311"/>
      <c r="AH439" s="311"/>
      <c r="AI439" s="311"/>
      <c r="AJ439" s="311"/>
      <c r="AK439" s="311"/>
      <c r="AL439" s="311"/>
    </row>
    <row r="440" spans="2:38" ht="15" customHeight="1" x14ac:dyDescent="0.15">
      <c r="B440" s="435"/>
      <c r="C440" s="433"/>
      <c r="D440" s="299" t="s">
        <v>497</v>
      </c>
      <c r="E440" s="300">
        <v>0</v>
      </c>
      <c r="F440" s="301">
        <v>0</v>
      </c>
      <c r="G440" s="301">
        <v>7</v>
      </c>
      <c r="H440" s="301">
        <v>7</v>
      </c>
      <c r="I440" s="301">
        <v>12</v>
      </c>
      <c r="J440" s="301">
        <v>19</v>
      </c>
      <c r="K440" s="301">
        <v>6</v>
      </c>
      <c r="L440" s="301">
        <v>0.08</v>
      </c>
      <c r="M440" s="301">
        <v>2.12</v>
      </c>
      <c r="N440" s="301">
        <v>2.2000000000000002</v>
      </c>
      <c r="O440" s="301"/>
      <c r="P440" s="301" t="s">
        <v>500</v>
      </c>
      <c r="Q440" s="301">
        <v>1.5</v>
      </c>
      <c r="R440" s="301">
        <v>18.399999999999999</v>
      </c>
      <c r="S440" s="302">
        <v>75</v>
      </c>
      <c r="W440" s="311"/>
      <c r="X440" s="311"/>
      <c r="AE440" s="311"/>
      <c r="AF440" s="311"/>
      <c r="AG440" s="311"/>
      <c r="AH440" s="311"/>
      <c r="AI440" s="311"/>
      <c r="AJ440" s="311"/>
      <c r="AK440" s="311"/>
      <c r="AL440" s="311"/>
    </row>
    <row r="441" spans="2:38" ht="15" customHeight="1" x14ac:dyDescent="0.15">
      <c r="B441" s="435"/>
      <c r="C441" s="433"/>
      <c r="D441" s="299" t="s">
        <v>499</v>
      </c>
      <c r="E441" s="300">
        <v>0</v>
      </c>
      <c r="F441" s="301">
        <v>0</v>
      </c>
      <c r="G441" s="301">
        <v>6</v>
      </c>
      <c r="H441" s="301">
        <v>6</v>
      </c>
      <c r="I441" s="301">
        <v>11</v>
      </c>
      <c r="J441" s="301">
        <v>13</v>
      </c>
      <c r="K441" s="301">
        <v>11</v>
      </c>
      <c r="L441" s="301">
        <v>0.09</v>
      </c>
      <c r="M441" s="301">
        <v>2.15</v>
      </c>
      <c r="N441" s="301">
        <v>2.2400000000000002</v>
      </c>
      <c r="O441" s="301"/>
      <c r="P441" s="301" t="s">
        <v>500</v>
      </c>
      <c r="Q441" s="301">
        <v>0.9</v>
      </c>
      <c r="R441" s="301">
        <v>18.399999999999999</v>
      </c>
      <c r="S441" s="302">
        <v>78</v>
      </c>
      <c r="W441" s="311"/>
      <c r="X441" s="311"/>
      <c r="AE441" s="311"/>
      <c r="AF441" s="311"/>
      <c r="AG441" s="311"/>
      <c r="AH441" s="311"/>
      <c r="AI441" s="311"/>
      <c r="AJ441" s="311"/>
      <c r="AK441" s="311"/>
      <c r="AL441" s="311"/>
    </row>
    <row r="442" spans="2:38" ht="15" customHeight="1" x14ac:dyDescent="0.15">
      <c r="B442" s="435"/>
      <c r="C442" s="433"/>
      <c r="D442" s="299" t="s">
        <v>502</v>
      </c>
      <c r="E442" s="300">
        <v>0</v>
      </c>
      <c r="F442" s="301">
        <v>1</v>
      </c>
      <c r="G442" s="301">
        <v>6</v>
      </c>
      <c r="H442" s="301">
        <v>7</v>
      </c>
      <c r="I442" s="301">
        <v>7</v>
      </c>
      <c r="J442" s="301">
        <v>14</v>
      </c>
      <c r="K442" s="301">
        <v>11</v>
      </c>
      <c r="L442" s="301">
        <v>0.08</v>
      </c>
      <c r="M442" s="301">
        <v>2.27</v>
      </c>
      <c r="N442" s="301">
        <v>2.35</v>
      </c>
      <c r="O442" s="301"/>
      <c r="P442" s="301" t="s">
        <v>500</v>
      </c>
      <c r="Q442" s="301">
        <v>1.4</v>
      </c>
      <c r="R442" s="301">
        <v>17.8</v>
      </c>
      <c r="S442" s="302">
        <v>77</v>
      </c>
      <c r="W442" s="311"/>
      <c r="X442" s="311"/>
      <c r="AE442" s="311"/>
      <c r="AF442" s="311"/>
      <c r="AG442" s="311"/>
      <c r="AH442" s="311"/>
      <c r="AI442" s="311"/>
      <c r="AJ442" s="311"/>
      <c r="AK442" s="311"/>
      <c r="AL442" s="311"/>
    </row>
    <row r="443" spans="2:38" ht="15" customHeight="1" x14ac:dyDescent="0.15">
      <c r="B443" s="435"/>
      <c r="C443" s="433"/>
      <c r="D443" s="299" t="s">
        <v>505</v>
      </c>
      <c r="E443" s="300">
        <v>0</v>
      </c>
      <c r="F443" s="301">
        <v>1</v>
      </c>
      <c r="G443" s="301">
        <v>5</v>
      </c>
      <c r="H443" s="301">
        <v>6</v>
      </c>
      <c r="I443" s="301">
        <v>7</v>
      </c>
      <c r="J443" s="301">
        <v>12</v>
      </c>
      <c r="K443" s="301">
        <v>6</v>
      </c>
      <c r="L443" s="301">
        <v>0.09</v>
      </c>
      <c r="M443" s="301">
        <v>2.4700000000000002</v>
      </c>
      <c r="N443" s="301">
        <v>2.56</v>
      </c>
      <c r="O443" s="301"/>
      <c r="P443" s="301" t="s">
        <v>500</v>
      </c>
      <c r="Q443" s="301">
        <v>1.4</v>
      </c>
      <c r="R443" s="301">
        <v>17</v>
      </c>
      <c r="S443" s="302">
        <v>77</v>
      </c>
      <c r="W443" s="311"/>
      <c r="X443" s="311"/>
      <c r="AE443" s="311"/>
      <c r="AF443" s="311"/>
      <c r="AG443" s="311"/>
      <c r="AH443" s="311"/>
      <c r="AI443" s="311"/>
      <c r="AJ443" s="311"/>
      <c r="AK443" s="311"/>
      <c r="AL443" s="311"/>
    </row>
    <row r="444" spans="2:38" ht="15" customHeight="1" x14ac:dyDescent="0.15">
      <c r="B444" s="435"/>
      <c r="C444" s="433"/>
      <c r="D444" s="299" t="s">
        <v>507</v>
      </c>
      <c r="E444" s="300">
        <v>0</v>
      </c>
      <c r="F444" s="301">
        <v>1</v>
      </c>
      <c r="G444" s="301">
        <v>6</v>
      </c>
      <c r="H444" s="301">
        <v>7</v>
      </c>
      <c r="I444" s="301">
        <v>8</v>
      </c>
      <c r="J444" s="301">
        <v>27</v>
      </c>
      <c r="K444" s="301">
        <v>15</v>
      </c>
      <c r="L444" s="301">
        <v>0.09</v>
      </c>
      <c r="M444" s="301">
        <v>2.31</v>
      </c>
      <c r="N444" s="301">
        <v>2.4</v>
      </c>
      <c r="O444" s="301"/>
      <c r="P444" s="301" t="s">
        <v>500</v>
      </c>
      <c r="Q444" s="301">
        <v>2.1</v>
      </c>
      <c r="R444" s="301">
        <v>18.100000000000001</v>
      </c>
      <c r="S444" s="302">
        <v>76</v>
      </c>
      <c r="W444" s="311"/>
      <c r="X444" s="311"/>
      <c r="AE444" s="311"/>
      <c r="AF444" s="311"/>
      <c r="AG444" s="311"/>
      <c r="AH444" s="311"/>
      <c r="AI444" s="311"/>
      <c r="AJ444" s="311"/>
      <c r="AK444" s="311"/>
      <c r="AL444" s="311"/>
    </row>
    <row r="445" spans="2:38" ht="15" customHeight="1" x14ac:dyDescent="0.15">
      <c r="B445" s="435"/>
      <c r="C445" s="433"/>
      <c r="D445" s="299" t="s">
        <v>510</v>
      </c>
      <c r="E445" s="300">
        <v>0</v>
      </c>
      <c r="F445" s="301">
        <v>1</v>
      </c>
      <c r="G445" s="301">
        <v>4</v>
      </c>
      <c r="H445" s="301">
        <v>5</v>
      </c>
      <c r="I445" s="301">
        <v>7</v>
      </c>
      <c r="J445" s="301">
        <v>20</v>
      </c>
      <c r="K445" s="301">
        <v>11</v>
      </c>
      <c r="L445" s="301">
        <v>7.0000000000000007E-2</v>
      </c>
      <c r="M445" s="301">
        <v>2.15</v>
      </c>
      <c r="N445" s="301">
        <v>2.2200000000000002</v>
      </c>
      <c r="O445" s="301"/>
      <c r="P445" s="301" t="s">
        <v>495</v>
      </c>
      <c r="Q445" s="301">
        <v>2.5</v>
      </c>
      <c r="R445" s="301">
        <v>19.399999999999999</v>
      </c>
      <c r="S445" s="302">
        <v>75</v>
      </c>
      <c r="W445" s="311"/>
      <c r="X445" s="311"/>
      <c r="AE445" s="311"/>
      <c r="AF445" s="311"/>
      <c r="AG445" s="311"/>
      <c r="AH445" s="311"/>
      <c r="AI445" s="311"/>
      <c r="AJ445" s="311"/>
      <c r="AK445" s="311"/>
      <c r="AL445" s="311"/>
    </row>
    <row r="446" spans="2:38" ht="15" customHeight="1" x14ac:dyDescent="0.15">
      <c r="B446" s="435"/>
      <c r="C446" s="433"/>
      <c r="D446" s="299" t="s">
        <v>512</v>
      </c>
      <c r="E446" s="300">
        <v>0</v>
      </c>
      <c r="F446" s="301">
        <v>2</v>
      </c>
      <c r="G446" s="301">
        <v>4</v>
      </c>
      <c r="H446" s="301">
        <v>6</v>
      </c>
      <c r="I446" s="301">
        <v>9</v>
      </c>
      <c r="J446" s="301">
        <v>12</v>
      </c>
      <c r="K446" s="301">
        <v>4</v>
      </c>
      <c r="L446" s="301">
        <v>7.0000000000000007E-2</v>
      </c>
      <c r="M446" s="301">
        <v>2.09</v>
      </c>
      <c r="N446" s="301">
        <v>2.16</v>
      </c>
      <c r="O446" s="301"/>
      <c r="P446" s="301" t="s">
        <v>508</v>
      </c>
      <c r="Q446" s="301">
        <v>2.5</v>
      </c>
      <c r="R446" s="301">
        <v>21</v>
      </c>
      <c r="S446" s="302">
        <v>69</v>
      </c>
      <c r="W446" s="311"/>
      <c r="X446" s="311"/>
      <c r="AE446" s="311"/>
      <c r="AF446" s="311"/>
      <c r="AG446" s="311"/>
      <c r="AH446" s="311"/>
      <c r="AI446" s="311"/>
      <c r="AJ446" s="311"/>
      <c r="AK446" s="311"/>
      <c r="AL446" s="311"/>
    </row>
    <row r="447" spans="2:38" ht="15" customHeight="1" x14ac:dyDescent="0.15">
      <c r="B447" s="435"/>
      <c r="C447" s="433"/>
      <c r="D447" s="299" t="s">
        <v>513</v>
      </c>
      <c r="E447" s="300">
        <v>0</v>
      </c>
      <c r="F447" s="301">
        <v>1</v>
      </c>
      <c r="G447" s="301">
        <v>4</v>
      </c>
      <c r="H447" s="301">
        <v>5</v>
      </c>
      <c r="I447" s="301">
        <v>14</v>
      </c>
      <c r="J447" s="301">
        <v>18</v>
      </c>
      <c r="K447" s="301">
        <v>9</v>
      </c>
      <c r="L447" s="301">
        <v>0.06</v>
      </c>
      <c r="M447" s="301">
        <v>2.02</v>
      </c>
      <c r="N447" s="301">
        <v>2.08</v>
      </c>
      <c r="O447" s="301"/>
      <c r="P447" s="301" t="s">
        <v>508</v>
      </c>
      <c r="Q447" s="301">
        <v>1.7</v>
      </c>
      <c r="R447" s="301">
        <v>22.9</v>
      </c>
      <c r="S447" s="302">
        <v>63</v>
      </c>
      <c r="W447" s="311"/>
      <c r="X447" s="311"/>
      <c r="AE447" s="311"/>
      <c r="AF447" s="311"/>
      <c r="AG447" s="311"/>
      <c r="AH447" s="311"/>
      <c r="AI447" s="311"/>
      <c r="AJ447" s="311"/>
      <c r="AK447" s="311"/>
      <c r="AL447" s="311"/>
    </row>
    <row r="448" spans="2:38" ht="15" customHeight="1" thickBot="1" x14ac:dyDescent="0.2">
      <c r="B448" s="435"/>
      <c r="C448" s="433"/>
      <c r="D448" s="312" t="s">
        <v>514</v>
      </c>
      <c r="E448" s="313">
        <v>0</v>
      </c>
      <c r="F448" s="306">
        <v>1</v>
      </c>
      <c r="G448" s="306">
        <v>3</v>
      </c>
      <c r="H448" s="306">
        <v>4</v>
      </c>
      <c r="I448" s="306">
        <v>21</v>
      </c>
      <c r="J448" s="306">
        <v>9</v>
      </c>
      <c r="K448" s="306">
        <v>10</v>
      </c>
      <c r="L448" s="306">
        <v>0.06</v>
      </c>
      <c r="M448" s="306">
        <v>1.92</v>
      </c>
      <c r="N448" s="306">
        <v>1.98</v>
      </c>
      <c r="O448" s="306"/>
      <c r="P448" s="306" t="s">
        <v>508</v>
      </c>
      <c r="Q448" s="306">
        <v>2.2000000000000002</v>
      </c>
      <c r="R448" s="306">
        <v>24.5</v>
      </c>
      <c r="S448" s="307">
        <v>59</v>
      </c>
      <c r="W448" s="311"/>
      <c r="X448" s="311"/>
      <c r="AE448" s="311"/>
      <c r="AF448" s="311"/>
      <c r="AG448" s="311"/>
      <c r="AH448" s="311"/>
      <c r="AI448" s="311"/>
      <c r="AJ448" s="311"/>
      <c r="AK448" s="311"/>
      <c r="AL448" s="311"/>
    </row>
    <row r="449" spans="2:38" ht="15" customHeight="1" x14ac:dyDescent="0.15">
      <c r="B449" s="435"/>
      <c r="C449" s="433"/>
      <c r="D449" s="295" t="s">
        <v>516</v>
      </c>
      <c r="E449" s="296">
        <v>0</v>
      </c>
      <c r="F449" s="297">
        <v>1</v>
      </c>
      <c r="G449" s="297">
        <v>4</v>
      </c>
      <c r="H449" s="297">
        <v>5</v>
      </c>
      <c r="I449" s="297">
        <v>26</v>
      </c>
      <c r="J449" s="297">
        <v>16</v>
      </c>
      <c r="K449" s="297">
        <v>13</v>
      </c>
      <c r="L449" s="297">
        <v>0.06</v>
      </c>
      <c r="M449" s="297">
        <v>1.89</v>
      </c>
      <c r="N449" s="297">
        <v>1.95</v>
      </c>
      <c r="O449" s="297"/>
      <c r="P449" s="297" t="s">
        <v>495</v>
      </c>
      <c r="Q449" s="297">
        <v>1.1000000000000001</v>
      </c>
      <c r="R449" s="297">
        <v>25.6</v>
      </c>
      <c r="S449" s="298">
        <v>56</v>
      </c>
      <c r="W449" s="311"/>
      <c r="X449" s="311"/>
      <c r="AE449" s="311"/>
      <c r="AF449" s="311"/>
      <c r="AG449" s="311"/>
      <c r="AH449" s="311"/>
      <c r="AI449" s="311"/>
      <c r="AJ449" s="311"/>
      <c r="AK449" s="311"/>
      <c r="AL449" s="311"/>
    </row>
    <row r="450" spans="2:38" ht="15" customHeight="1" x14ac:dyDescent="0.15">
      <c r="B450" s="435"/>
      <c r="C450" s="433"/>
      <c r="D450" s="299" t="s">
        <v>518</v>
      </c>
      <c r="E450" s="300">
        <v>0</v>
      </c>
      <c r="F450" s="301">
        <v>1</v>
      </c>
      <c r="G450" s="301">
        <v>4</v>
      </c>
      <c r="H450" s="301">
        <v>5</v>
      </c>
      <c r="I450" s="301">
        <v>28</v>
      </c>
      <c r="J450" s="301">
        <v>19</v>
      </c>
      <c r="K450" s="301">
        <v>9</v>
      </c>
      <c r="L450" s="301">
        <v>0.08</v>
      </c>
      <c r="M450" s="301">
        <v>1.88</v>
      </c>
      <c r="N450" s="301">
        <v>1.96</v>
      </c>
      <c r="O450" s="301"/>
      <c r="P450" s="301" t="s">
        <v>537</v>
      </c>
      <c r="Q450" s="301">
        <v>1.3</v>
      </c>
      <c r="R450" s="301">
        <v>25.8</v>
      </c>
      <c r="S450" s="302">
        <v>54</v>
      </c>
      <c r="W450" s="311"/>
      <c r="X450" s="311"/>
      <c r="AE450" s="311"/>
      <c r="AF450" s="311"/>
      <c r="AG450" s="311"/>
      <c r="AH450" s="311"/>
      <c r="AI450" s="311"/>
      <c r="AJ450" s="311"/>
      <c r="AK450" s="311"/>
      <c r="AL450" s="311"/>
    </row>
    <row r="451" spans="2:38" ht="15" customHeight="1" x14ac:dyDescent="0.15">
      <c r="B451" s="435"/>
      <c r="C451" s="433"/>
      <c r="D451" s="299" t="s">
        <v>519</v>
      </c>
      <c r="E451" s="300">
        <v>0</v>
      </c>
      <c r="F451" s="301">
        <v>1</v>
      </c>
      <c r="G451" s="301">
        <v>4</v>
      </c>
      <c r="H451" s="301">
        <v>5</v>
      </c>
      <c r="I451" s="301">
        <v>27</v>
      </c>
      <c r="J451" s="301">
        <v>17</v>
      </c>
      <c r="K451" s="301">
        <v>7</v>
      </c>
      <c r="L451" s="301">
        <v>7.0000000000000007E-2</v>
      </c>
      <c r="M451" s="301">
        <v>1.87</v>
      </c>
      <c r="N451" s="301">
        <v>1.94</v>
      </c>
      <c r="O451" s="301"/>
      <c r="P451" s="301" t="s">
        <v>520</v>
      </c>
      <c r="Q451" s="301">
        <v>1.3</v>
      </c>
      <c r="R451" s="301">
        <v>27.4</v>
      </c>
      <c r="S451" s="302">
        <v>57</v>
      </c>
      <c r="W451" s="311"/>
      <c r="X451" s="311"/>
      <c r="AE451" s="311"/>
      <c r="AF451" s="311"/>
      <c r="AG451" s="311"/>
      <c r="AH451" s="311"/>
      <c r="AI451" s="311"/>
      <c r="AJ451" s="311"/>
      <c r="AK451" s="311"/>
      <c r="AL451" s="311"/>
    </row>
    <row r="452" spans="2:38" ht="15" customHeight="1" x14ac:dyDescent="0.15">
      <c r="B452" s="435"/>
      <c r="C452" s="433"/>
      <c r="D452" s="299" t="s">
        <v>521</v>
      </c>
      <c r="E452" s="300">
        <v>0</v>
      </c>
      <c r="F452" s="301">
        <v>1</v>
      </c>
      <c r="G452" s="301">
        <v>3</v>
      </c>
      <c r="H452" s="301">
        <v>4</v>
      </c>
      <c r="I452" s="301">
        <v>33</v>
      </c>
      <c r="J452" s="301">
        <v>13</v>
      </c>
      <c r="K452" s="301">
        <v>10</v>
      </c>
      <c r="L452" s="301">
        <v>0.06</v>
      </c>
      <c r="M452" s="301">
        <v>1.85</v>
      </c>
      <c r="N452" s="301">
        <v>1.91</v>
      </c>
      <c r="O452" s="301"/>
      <c r="P452" s="301" t="s">
        <v>540</v>
      </c>
      <c r="Q452" s="301">
        <v>2.5</v>
      </c>
      <c r="R452" s="301">
        <v>28.2</v>
      </c>
      <c r="S452" s="302">
        <v>47</v>
      </c>
      <c r="W452" s="311"/>
      <c r="X452" s="311"/>
      <c r="AE452" s="311"/>
      <c r="AF452" s="311"/>
      <c r="AG452" s="311"/>
      <c r="AH452" s="311"/>
      <c r="AI452" s="311"/>
      <c r="AJ452" s="311"/>
      <c r="AK452" s="311"/>
      <c r="AL452" s="311"/>
    </row>
    <row r="453" spans="2:38" ht="15" customHeight="1" x14ac:dyDescent="0.15">
      <c r="B453" s="435"/>
      <c r="C453" s="433"/>
      <c r="D453" s="299" t="s">
        <v>522</v>
      </c>
      <c r="E453" s="300">
        <v>0</v>
      </c>
      <c r="F453" s="301">
        <v>0</v>
      </c>
      <c r="G453" s="301">
        <v>4</v>
      </c>
      <c r="H453" s="301">
        <v>4</v>
      </c>
      <c r="I453" s="301">
        <v>32</v>
      </c>
      <c r="J453" s="301">
        <v>13</v>
      </c>
      <c r="K453" s="301">
        <v>7</v>
      </c>
      <c r="L453" s="301">
        <v>0.05</v>
      </c>
      <c r="M453" s="301">
        <v>1.85</v>
      </c>
      <c r="N453" s="301">
        <v>1.9</v>
      </c>
      <c r="O453" s="301"/>
      <c r="P453" s="301" t="s">
        <v>532</v>
      </c>
      <c r="Q453" s="301">
        <v>2.7</v>
      </c>
      <c r="R453" s="301">
        <v>26.4</v>
      </c>
      <c r="S453" s="302">
        <v>52</v>
      </c>
      <c r="W453" s="311"/>
      <c r="X453" s="311"/>
      <c r="AE453" s="311"/>
      <c r="AF453" s="311"/>
      <c r="AG453" s="311"/>
      <c r="AH453" s="311"/>
      <c r="AI453" s="311"/>
      <c r="AJ453" s="311"/>
      <c r="AK453" s="311"/>
      <c r="AL453" s="311"/>
    </row>
    <row r="454" spans="2:38" ht="15" customHeight="1" x14ac:dyDescent="0.15">
      <c r="B454" s="435"/>
      <c r="C454" s="433"/>
      <c r="D454" s="299" t="s">
        <v>523</v>
      </c>
      <c r="E454" s="300">
        <v>0</v>
      </c>
      <c r="F454" s="301">
        <v>0</v>
      </c>
      <c r="G454" s="301">
        <v>4</v>
      </c>
      <c r="H454" s="301">
        <v>4</v>
      </c>
      <c r="I454" s="301">
        <v>30</v>
      </c>
      <c r="J454" s="301">
        <v>15</v>
      </c>
      <c r="K454" s="301">
        <v>12</v>
      </c>
      <c r="L454" s="301">
        <v>0.06</v>
      </c>
      <c r="M454" s="301">
        <v>1.84</v>
      </c>
      <c r="N454" s="301">
        <v>1.9</v>
      </c>
      <c r="O454" s="301"/>
      <c r="P454" s="301" t="s">
        <v>540</v>
      </c>
      <c r="Q454" s="301">
        <v>3.1</v>
      </c>
      <c r="R454" s="301">
        <v>26.4</v>
      </c>
      <c r="S454" s="302">
        <v>61</v>
      </c>
      <c r="W454" s="311"/>
      <c r="X454" s="311"/>
      <c r="AE454" s="311"/>
      <c r="AF454" s="311"/>
      <c r="AG454" s="311"/>
      <c r="AH454" s="311"/>
      <c r="AI454" s="311"/>
      <c r="AJ454" s="311"/>
      <c r="AK454" s="311"/>
      <c r="AL454" s="311"/>
    </row>
    <row r="455" spans="2:38" ht="15" customHeight="1" x14ac:dyDescent="0.15">
      <c r="B455" s="435"/>
      <c r="C455" s="433"/>
      <c r="D455" s="299" t="s">
        <v>524</v>
      </c>
      <c r="E455" s="300">
        <v>1</v>
      </c>
      <c r="F455" s="301">
        <v>0</v>
      </c>
      <c r="G455" s="301">
        <v>5</v>
      </c>
      <c r="H455" s="301">
        <v>5</v>
      </c>
      <c r="I455" s="301">
        <v>29</v>
      </c>
      <c r="J455" s="301">
        <v>18</v>
      </c>
      <c r="K455" s="301">
        <v>12</v>
      </c>
      <c r="L455" s="301">
        <v>0.06</v>
      </c>
      <c r="M455" s="301">
        <v>1.84</v>
      </c>
      <c r="N455" s="301">
        <v>1.9</v>
      </c>
      <c r="O455" s="301"/>
      <c r="P455" s="301" t="s">
        <v>532</v>
      </c>
      <c r="Q455" s="301">
        <v>3.6</v>
      </c>
      <c r="R455" s="301">
        <v>25.5</v>
      </c>
      <c r="S455" s="302">
        <v>62</v>
      </c>
      <c r="W455" s="311"/>
      <c r="X455" s="311"/>
      <c r="AE455" s="311"/>
      <c r="AF455" s="311"/>
      <c r="AG455" s="311"/>
      <c r="AH455" s="311"/>
      <c r="AI455" s="311"/>
      <c r="AJ455" s="311"/>
      <c r="AK455" s="311"/>
      <c r="AL455" s="311"/>
    </row>
    <row r="456" spans="2:38" ht="15" customHeight="1" x14ac:dyDescent="0.15">
      <c r="B456" s="435"/>
      <c r="C456" s="433"/>
      <c r="D456" s="299" t="s">
        <v>525</v>
      </c>
      <c r="E456" s="300">
        <v>0</v>
      </c>
      <c r="F456" s="301">
        <v>0</v>
      </c>
      <c r="G456" s="301">
        <v>5</v>
      </c>
      <c r="H456" s="301">
        <v>5</v>
      </c>
      <c r="I456" s="301">
        <v>24</v>
      </c>
      <c r="J456" s="301">
        <v>14</v>
      </c>
      <c r="K456" s="301">
        <v>7</v>
      </c>
      <c r="L456" s="301">
        <v>0.06</v>
      </c>
      <c r="M456" s="301">
        <v>1.84</v>
      </c>
      <c r="N456" s="301">
        <v>1.9</v>
      </c>
      <c r="O456" s="301"/>
      <c r="P456" s="301" t="s">
        <v>532</v>
      </c>
      <c r="Q456" s="301">
        <v>2.9</v>
      </c>
      <c r="R456" s="301">
        <v>24</v>
      </c>
      <c r="S456" s="302">
        <v>67</v>
      </c>
      <c r="W456" s="311"/>
      <c r="X456" s="311"/>
      <c r="AE456" s="311"/>
      <c r="AF456" s="311"/>
      <c r="AG456" s="311"/>
      <c r="AH456" s="311"/>
      <c r="AI456" s="311"/>
      <c r="AJ456" s="311"/>
      <c r="AK456" s="311"/>
      <c r="AL456" s="311"/>
    </row>
    <row r="457" spans="2:38" ht="15" customHeight="1" x14ac:dyDescent="0.15">
      <c r="B457" s="435"/>
      <c r="C457" s="433"/>
      <c r="D457" s="299" t="s">
        <v>526</v>
      </c>
      <c r="E457" s="300">
        <v>0</v>
      </c>
      <c r="F457" s="301">
        <v>0</v>
      </c>
      <c r="G457" s="301">
        <v>5</v>
      </c>
      <c r="H457" s="301">
        <v>5</v>
      </c>
      <c r="I457" s="301">
        <v>21</v>
      </c>
      <c r="J457" s="301">
        <v>10</v>
      </c>
      <c r="K457" s="301">
        <v>2</v>
      </c>
      <c r="L457" s="301">
        <v>0.06</v>
      </c>
      <c r="M457" s="301">
        <v>1.85</v>
      </c>
      <c r="N457" s="301">
        <v>1.91</v>
      </c>
      <c r="O457" s="301"/>
      <c r="P457" s="301" t="s">
        <v>536</v>
      </c>
      <c r="Q457" s="301">
        <v>1.9</v>
      </c>
      <c r="R457" s="301">
        <v>23</v>
      </c>
      <c r="S457" s="302">
        <v>70</v>
      </c>
      <c r="W457" s="311"/>
      <c r="X457" s="311"/>
      <c r="AE457" s="311"/>
      <c r="AF457" s="311"/>
      <c r="AG457" s="311"/>
      <c r="AH457" s="311"/>
      <c r="AI457" s="311"/>
      <c r="AJ457" s="311"/>
      <c r="AK457" s="311"/>
      <c r="AL457" s="311"/>
    </row>
    <row r="458" spans="2:38" ht="15" customHeight="1" x14ac:dyDescent="0.15">
      <c r="B458" s="435"/>
      <c r="C458" s="433"/>
      <c r="D458" s="299" t="s">
        <v>527</v>
      </c>
      <c r="E458" s="300">
        <v>0</v>
      </c>
      <c r="F458" s="301">
        <v>0</v>
      </c>
      <c r="G458" s="301">
        <v>6</v>
      </c>
      <c r="H458" s="301">
        <v>6</v>
      </c>
      <c r="I458" s="301">
        <v>21</v>
      </c>
      <c r="J458" s="301">
        <v>19</v>
      </c>
      <c r="K458" s="301">
        <v>2</v>
      </c>
      <c r="L458" s="301">
        <v>0.05</v>
      </c>
      <c r="M458" s="301">
        <v>1.84</v>
      </c>
      <c r="N458" s="301">
        <v>1.89</v>
      </c>
      <c r="O458" s="301"/>
      <c r="P458" s="301" t="s">
        <v>536</v>
      </c>
      <c r="Q458" s="301">
        <v>1.3</v>
      </c>
      <c r="R458" s="301">
        <v>22.4</v>
      </c>
      <c r="S458" s="302">
        <v>70</v>
      </c>
      <c r="W458" s="311"/>
      <c r="X458" s="311"/>
      <c r="AE458" s="311"/>
      <c r="AF458" s="311"/>
      <c r="AG458" s="311"/>
      <c r="AH458" s="311"/>
      <c r="AI458" s="311"/>
      <c r="AJ458" s="311"/>
      <c r="AK458" s="311"/>
      <c r="AL458" s="311"/>
    </row>
    <row r="459" spans="2:38" ht="15" customHeight="1" x14ac:dyDescent="0.15">
      <c r="B459" s="435"/>
      <c r="C459" s="433"/>
      <c r="D459" s="299" t="s">
        <v>528</v>
      </c>
      <c r="E459" s="300">
        <v>0</v>
      </c>
      <c r="F459" s="301">
        <v>0</v>
      </c>
      <c r="G459" s="301">
        <v>6</v>
      </c>
      <c r="H459" s="301">
        <v>6</v>
      </c>
      <c r="I459" s="301">
        <v>20</v>
      </c>
      <c r="J459" s="301">
        <v>12</v>
      </c>
      <c r="K459" s="301">
        <v>1</v>
      </c>
      <c r="L459" s="301">
        <v>0.05</v>
      </c>
      <c r="M459" s="301">
        <v>1.85</v>
      </c>
      <c r="N459" s="301">
        <v>1.9</v>
      </c>
      <c r="O459" s="301"/>
      <c r="P459" s="301" t="s">
        <v>508</v>
      </c>
      <c r="Q459" s="301">
        <v>1.6</v>
      </c>
      <c r="R459" s="301">
        <v>22.2</v>
      </c>
      <c r="S459" s="302">
        <v>70</v>
      </c>
      <c r="W459" s="311"/>
      <c r="X459" s="311"/>
      <c r="AE459" s="311"/>
      <c r="AF459" s="311"/>
      <c r="AG459" s="311"/>
      <c r="AH459" s="311"/>
      <c r="AI459" s="311"/>
      <c r="AJ459" s="311"/>
      <c r="AK459" s="311"/>
      <c r="AL459" s="311"/>
    </row>
    <row r="460" spans="2:38" ht="15" customHeight="1" x14ac:dyDescent="0.15">
      <c r="B460" s="435"/>
      <c r="C460" s="433"/>
      <c r="D460" s="299" t="s">
        <v>529</v>
      </c>
      <c r="E460" s="300">
        <v>0</v>
      </c>
      <c r="F460" s="301">
        <v>0</v>
      </c>
      <c r="G460" s="301">
        <v>7</v>
      </c>
      <c r="H460" s="301">
        <v>7</v>
      </c>
      <c r="I460" s="301">
        <v>19</v>
      </c>
      <c r="J460" s="301">
        <v>11</v>
      </c>
      <c r="K460" s="301">
        <v>6</v>
      </c>
      <c r="L460" s="301">
        <v>0.06</v>
      </c>
      <c r="M460" s="301">
        <v>1.86</v>
      </c>
      <c r="N460" s="301">
        <v>1.92</v>
      </c>
      <c r="O460" s="301"/>
      <c r="P460" s="301" t="s">
        <v>537</v>
      </c>
      <c r="Q460" s="301">
        <v>1.1000000000000001</v>
      </c>
      <c r="R460" s="301">
        <v>21.9</v>
      </c>
      <c r="S460" s="302">
        <v>73</v>
      </c>
      <c r="W460" s="311"/>
      <c r="X460" s="311"/>
      <c r="AE460" s="311"/>
      <c r="AF460" s="311"/>
      <c r="AG460" s="311"/>
      <c r="AH460" s="311"/>
      <c r="AI460" s="311"/>
      <c r="AJ460" s="311"/>
      <c r="AK460" s="311"/>
      <c r="AL460" s="311"/>
    </row>
    <row r="461" spans="2:38" ht="15" customHeight="1" x14ac:dyDescent="0.15">
      <c r="B461" s="435"/>
      <c r="C461" s="433"/>
      <c r="D461" s="299" t="s">
        <v>530</v>
      </c>
      <c r="E461" s="300">
        <v>1</v>
      </c>
      <c r="F461" s="301">
        <v>0</v>
      </c>
      <c r="G461" s="301">
        <v>7</v>
      </c>
      <c r="H461" s="301">
        <v>7</v>
      </c>
      <c r="I461" s="301">
        <v>17</v>
      </c>
      <c r="J461" s="301">
        <v>15</v>
      </c>
      <c r="K461" s="301">
        <v>8</v>
      </c>
      <c r="L461" s="301">
        <v>0.06</v>
      </c>
      <c r="M461" s="301">
        <v>1.86</v>
      </c>
      <c r="N461" s="301">
        <v>1.92</v>
      </c>
      <c r="O461" s="301"/>
      <c r="P461" s="301" t="s">
        <v>533</v>
      </c>
      <c r="Q461" s="301">
        <v>1.1000000000000001</v>
      </c>
      <c r="R461" s="301">
        <v>21.6</v>
      </c>
      <c r="S461" s="302">
        <v>72</v>
      </c>
      <c r="W461" s="311"/>
      <c r="X461" s="311"/>
      <c r="AE461" s="311"/>
      <c r="AF461" s="311"/>
      <c r="AG461" s="311"/>
      <c r="AH461" s="311"/>
      <c r="AI461" s="311"/>
      <c r="AJ461" s="311"/>
      <c r="AK461" s="311"/>
      <c r="AL461" s="311"/>
    </row>
    <row r="462" spans="2:38" ht="15" customHeight="1" x14ac:dyDescent="0.15">
      <c r="B462" s="435"/>
      <c r="C462" s="434"/>
      <c r="D462" s="299" t="s">
        <v>531</v>
      </c>
      <c r="E462" s="300">
        <v>1</v>
      </c>
      <c r="F462" s="301">
        <v>0</v>
      </c>
      <c r="G462" s="301">
        <v>7</v>
      </c>
      <c r="H462" s="301">
        <v>7</v>
      </c>
      <c r="I462" s="301">
        <v>16</v>
      </c>
      <c r="J462" s="301">
        <v>18</v>
      </c>
      <c r="K462" s="301">
        <v>11</v>
      </c>
      <c r="L462" s="301">
        <v>0.06</v>
      </c>
      <c r="M462" s="301">
        <v>1.87</v>
      </c>
      <c r="N462" s="301">
        <v>1.93</v>
      </c>
      <c r="O462" s="301"/>
      <c r="P462" s="301" t="s">
        <v>536</v>
      </c>
      <c r="Q462" s="301">
        <v>0.8</v>
      </c>
      <c r="R462" s="301">
        <v>21.1</v>
      </c>
      <c r="S462" s="302">
        <v>72</v>
      </c>
      <c r="W462" s="311"/>
      <c r="X462" s="311"/>
      <c r="AE462" s="311"/>
      <c r="AF462" s="311"/>
      <c r="AG462" s="311"/>
      <c r="AH462" s="311"/>
      <c r="AI462" s="311"/>
      <c r="AJ462" s="311"/>
      <c r="AK462" s="311"/>
      <c r="AL462" s="311"/>
    </row>
    <row r="463" spans="2:38" ht="15" customHeight="1" x14ac:dyDescent="0.15">
      <c r="B463" s="435"/>
      <c r="C463" s="432">
        <v>42576</v>
      </c>
      <c r="D463" s="299" t="s">
        <v>494</v>
      </c>
      <c r="E463" s="300">
        <v>1</v>
      </c>
      <c r="F463" s="301">
        <v>0</v>
      </c>
      <c r="G463" s="301">
        <v>9</v>
      </c>
      <c r="H463" s="301">
        <v>9</v>
      </c>
      <c r="I463" s="301">
        <v>13</v>
      </c>
      <c r="J463" s="301">
        <v>20</v>
      </c>
      <c r="K463" s="301">
        <v>1</v>
      </c>
      <c r="L463" s="301">
        <v>0.06</v>
      </c>
      <c r="M463" s="301">
        <v>1.9</v>
      </c>
      <c r="N463" s="301">
        <v>1.96</v>
      </c>
      <c r="O463" s="301"/>
      <c r="P463" s="301" t="s">
        <v>500</v>
      </c>
      <c r="Q463" s="301">
        <v>1.3</v>
      </c>
      <c r="R463" s="301">
        <v>20.9</v>
      </c>
      <c r="S463" s="302">
        <v>74</v>
      </c>
      <c r="W463" s="311"/>
      <c r="X463" s="311"/>
      <c r="AE463" s="311"/>
      <c r="AF463" s="311"/>
      <c r="AG463" s="311"/>
      <c r="AH463" s="311"/>
      <c r="AI463" s="311"/>
      <c r="AJ463" s="311"/>
      <c r="AK463" s="311"/>
      <c r="AL463" s="311"/>
    </row>
    <row r="464" spans="2:38" ht="15" customHeight="1" x14ac:dyDescent="0.15">
      <c r="B464" s="435"/>
      <c r="C464" s="433"/>
      <c r="D464" s="299" t="s">
        <v>497</v>
      </c>
      <c r="E464" s="300">
        <v>1</v>
      </c>
      <c r="F464" s="301">
        <v>0</v>
      </c>
      <c r="G464" s="301">
        <v>8</v>
      </c>
      <c r="H464" s="301">
        <v>8</v>
      </c>
      <c r="I464" s="301">
        <v>11</v>
      </c>
      <c r="J464" s="301">
        <v>21</v>
      </c>
      <c r="K464" s="301">
        <v>7</v>
      </c>
      <c r="L464" s="301">
        <v>7.0000000000000007E-2</v>
      </c>
      <c r="M464" s="301">
        <v>2.02</v>
      </c>
      <c r="N464" s="301">
        <v>2.09</v>
      </c>
      <c r="O464" s="301"/>
      <c r="P464" s="301" t="s">
        <v>540</v>
      </c>
      <c r="Q464" s="301">
        <v>0.8</v>
      </c>
      <c r="R464" s="301">
        <v>20.5</v>
      </c>
      <c r="S464" s="302">
        <v>75</v>
      </c>
      <c r="W464" s="311"/>
      <c r="X464" s="311"/>
      <c r="AE464" s="311"/>
      <c r="AF464" s="311"/>
      <c r="AG464" s="311"/>
      <c r="AH464" s="311"/>
      <c r="AI464" s="311"/>
      <c r="AJ464" s="311"/>
      <c r="AK464" s="311"/>
      <c r="AL464" s="311"/>
    </row>
    <row r="465" spans="2:38" ht="15" customHeight="1" x14ac:dyDescent="0.15">
      <c r="B465" s="435"/>
      <c r="C465" s="433"/>
      <c r="D465" s="299" t="s">
        <v>499</v>
      </c>
      <c r="E465" s="300">
        <v>1</v>
      </c>
      <c r="F465" s="301">
        <v>0</v>
      </c>
      <c r="G465" s="301">
        <v>9</v>
      </c>
      <c r="H465" s="301">
        <v>9</v>
      </c>
      <c r="I465" s="301">
        <v>11</v>
      </c>
      <c r="J465" s="301">
        <v>14</v>
      </c>
      <c r="K465" s="301">
        <v>6</v>
      </c>
      <c r="L465" s="301">
        <v>7.0000000000000007E-2</v>
      </c>
      <c r="M465" s="301">
        <v>1.93</v>
      </c>
      <c r="N465" s="301">
        <v>2</v>
      </c>
      <c r="O465" s="301"/>
      <c r="P465" s="301" t="s">
        <v>533</v>
      </c>
      <c r="Q465" s="301">
        <v>0.6</v>
      </c>
      <c r="R465" s="301">
        <v>20.6</v>
      </c>
      <c r="S465" s="302">
        <v>79</v>
      </c>
      <c r="W465" s="311"/>
      <c r="X465" s="311"/>
      <c r="AE465" s="311"/>
      <c r="AF465" s="311"/>
      <c r="AG465" s="311"/>
      <c r="AH465" s="311"/>
      <c r="AI465" s="311"/>
      <c r="AJ465" s="311"/>
      <c r="AK465" s="311"/>
      <c r="AL465" s="311"/>
    </row>
    <row r="466" spans="2:38" ht="15" customHeight="1" x14ac:dyDescent="0.15">
      <c r="B466" s="435"/>
      <c r="C466" s="433"/>
      <c r="D466" s="299" t="s">
        <v>502</v>
      </c>
      <c r="E466" s="300">
        <v>0</v>
      </c>
      <c r="F466" s="301">
        <v>0</v>
      </c>
      <c r="G466" s="301">
        <v>9</v>
      </c>
      <c r="H466" s="301">
        <v>9</v>
      </c>
      <c r="I466" s="301">
        <v>8</v>
      </c>
      <c r="J466" s="301">
        <v>18</v>
      </c>
      <c r="K466" s="301">
        <v>9</v>
      </c>
      <c r="L466" s="301">
        <v>7.0000000000000007E-2</v>
      </c>
      <c r="M466" s="301">
        <v>1.99</v>
      </c>
      <c r="N466" s="301">
        <v>2.06</v>
      </c>
      <c r="O466" s="301"/>
      <c r="P466" s="301" t="s">
        <v>508</v>
      </c>
      <c r="Q466" s="301">
        <v>0.8</v>
      </c>
      <c r="R466" s="301">
        <v>20.3</v>
      </c>
      <c r="S466" s="302">
        <v>79</v>
      </c>
      <c r="W466" s="311"/>
      <c r="X466" s="311"/>
      <c r="AE466" s="311"/>
      <c r="AF466" s="311"/>
      <c r="AG466" s="311"/>
      <c r="AH466" s="311"/>
      <c r="AI466" s="311"/>
      <c r="AJ466" s="311"/>
      <c r="AK466" s="311"/>
      <c r="AL466" s="311"/>
    </row>
    <row r="467" spans="2:38" ht="15" customHeight="1" x14ac:dyDescent="0.15">
      <c r="B467" s="435"/>
      <c r="C467" s="433"/>
      <c r="D467" s="299" t="s">
        <v>505</v>
      </c>
      <c r="E467" s="300">
        <v>0</v>
      </c>
      <c r="F467" s="301">
        <v>1</v>
      </c>
      <c r="G467" s="301">
        <v>10</v>
      </c>
      <c r="H467" s="301">
        <v>11</v>
      </c>
      <c r="I467" s="301">
        <v>6</v>
      </c>
      <c r="J467" s="301">
        <v>12</v>
      </c>
      <c r="K467" s="301">
        <v>5</v>
      </c>
      <c r="L467" s="301">
        <v>0.11</v>
      </c>
      <c r="M467" s="301">
        <v>2.0099999999999998</v>
      </c>
      <c r="N467" s="301">
        <v>2.12</v>
      </c>
      <c r="O467" s="301"/>
      <c r="P467" s="301" t="s">
        <v>508</v>
      </c>
      <c r="Q467" s="301">
        <v>0.6</v>
      </c>
      <c r="R467" s="301">
        <v>19.899999999999999</v>
      </c>
      <c r="S467" s="302">
        <v>85</v>
      </c>
      <c r="W467" s="311"/>
      <c r="X467" s="311"/>
      <c r="AE467" s="311"/>
      <c r="AF467" s="311"/>
      <c r="AG467" s="311"/>
      <c r="AH467" s="311"/>
      <c r="AI467" s="311"/>
      <c r="AJ467" s="311"/>
      <c r="AK467" s="311"/>
      <c r="AL467" s="311"/>
    </row>
    <row r="468" spans="2:38" ht="15" customHeight="1" x14ac:dyDescent="0.15">
      <c r="B468" s="435"/>
      <c r="C468" s="433"/>
      <c r="D468" s="299" t="s">
        <v>507</v>
      </c>
      <c r="E468" s="300">
        <v>0</v>
      </c>
      <c r="F468" s="301">
        <v>1</v>
      </c>
      <c r="G468" s="301">
        <v>10</v>
      </c>
      <c r="H468" s="301">
        <v>11</v>
      </c>
      <c r="I468" s="301">
        <v>7</v>
      </c>
      <c r="J468" s="301">
        <v>19</v>
      </c>
      <c r="K468" s="301">
        <v>8</v>
      </c>
      <c r="L468" s="301">
        <v>0.1</v>
      </c>
      <c r="M468" s="301">
        <v>2</v>
      </c>
      <c r="N468" s="301">
        <v>2.1</v>
      </c>
      <c r="O468" s="301"/>
      <c r="P468" s="301" t="s">
        <v>533</v>
      </c>
      <c r="Q468" s="301">
        <v>0.5</v>
      </c>
      <c r="R468" s="301">
        <v>20.399999999999999</v>
      </c>
      <c r="S468" s="302">
        <v>83</v>
      </c>
      <c r="W468" s="311"/>
      <c r="X468" s="311"/>
      <c r="AE468" s="311"/>
      <c r="AF468" s="311"/>
      <c r="AG468" s="311"/>
      <c r="AH468" s="311"/>
      <c r="AI468" s="311"/>
      <c r="AJ468" s="311"/>
      <c r="AK468" s="311"/>
      <c r="AL468" s="311"/>
    </row>
    <row r="469" spans="2:38" ht="15" customHeight="1" x14ac:dyDescent="0.15">
      <c r="B469" s="435"/>
      <c r="C469" s="433"/>
      <c r="D469" s="299" t="s">
        <v>510</v>
      </c>
      <c r="E469" s="300">
        <v>0</v>
      </c>
      <c r="F469" s="301">
        <v>2</v>
      </c>
      <c r="G469" s="301">
        <v>9</v>
      </c>
      <c r="H469" s="301">
        <v>11</v>
      </c>
      <c r="I469" s="301">
        <v>8</v>
      </c>
      <c r="J469" s="301">
        <v>21</v>
      </c>
      <c r="K469" s="301">
        <v>5</v>
      </c>
      <c r="L469" s="301">
        <v>0.1</v>
      </c>
      <c r="M469" s="301">
        <v>1.97</v>
      </c>
      <c r="N469" s="301">
        <v>2.0699999999999998</v>
      </c>
      <c r="O469" s="301"/>
      <c r="P469" s="301" t="s">
        <v>508</v>
      </c>
      <c r="Q469" s="301">
        <v>0.6</v>
      </c>
      <c r="R469" s="301">
        <v>21.3</v>
      </c>
      <c r="S469" s="302">
        <v>81</v>
      </c>
      <c r="W469" s="311"/>
      <c r="X469" s="311"/>
      <c r="AE469" s="311"/>
      <c r="AF469" s="311"/>
      <c r="AG469" s="311"/>
      <c r="AH469" s="311"/>
      <c r="AI469" s="311"/>
      <c r="AJ469" s="311"/>
      <c r="AK469" s="311"/>
      <c r="AL469" s="311"/>
    </row>
    <row r="470" spans="2:38" ht="15" customHeight="1" x14ac:dyDescent="0.15">
      <c r="B470" s="435"/>
      <c r="C470" s="433"/>
      <c r="D470" s="299" t="s">
        <v>512</v>
      </c>
      <c r="E470" s="300">
        <v>1</v>
      </c>
      <c r="F470" s="301">
        <v>2</v>
      </c>
      <c r="G470" s="301">
        <v>9</v>
      </c>
      <c r="H470" s="301">
        <v>11</v>
      </c>
      <c r="I470" s="301">
        <v>10</v>
      </c>
      <c r="J470" s="301">
        <v>27</v>
      </c>
      <c r="K470" s="301">
        <v>6</v>
      </c>
      <c r="L470" s="301">
        <v>0.09</v>
      </c>
      <c r="M470" s="301">
        <v>1.98</v>
      </c>
      <c r="N470" s="301">
        <v>2.0699999999999998</v>
      </c>
      <c r="O470" s="301"/>
      <c r="P470" s="301" t="s">
        <v>537</v>
      </c>
      <c r="Q470" s="301">
        <v>0.9</v>
      </c>
      <c r="R470" s="301">
        <v>22.1</v>
      </c>
      <c r="S470" s="302">
        <v>78</v>
      </c>
      <c r="W470" s="311"/>
      <c r="X470" s="311"/>
      <c r="AE470" s="311"/>
      <c r="AF470" s="311"/>
      <c r="AG470" s="311"/>
      <c r="AH470" s="311"/>
      <c r="AI470" s="311"/>
      <c r="AJ470" s="311"/>
      <c r="AK470" s="311"/>
      <c r="AL470" s="311"/>
    </row>
    <row r="471" spans="2:38" ht="15" customHeight="1" x14ac:dyDescent="0.15">
      <c r="B471" s="435"/>
      <c r="C471" s="433"/>
      <c r="D471" s="299" t="s">
        <v>513</v>
      </c>
      <c r="E471" s="300">
        <v>1</v>
      </c>
      <c r="F471" s="301">
        <v>1</v>
      </c>
      <c r="G471" s="301">
        <v>8</v>
      </c>
      <c r="H471" s="301">
        <v>9</v>
      </c>
      <c r="I471" s="301">
        <v>16</v>
      </c>
      <c r="J471" s="301">
        <v>14</v>
      </c>
      <c r="K471" s="301">
        <v>10</v>
      </c>
      <c r="L471" s="301">
        <v>7.0000000000000007E-2</v>
      </c>
      <c r="M471" s="301">
        <v>1.89</v>
      </c>
      <c r="N471" s="301">
        <v>1.96</v>
      </c>
      <c r="O471" s="301"/>
      <c r="P471" s="301" t="s">
        <v>508</v>
      </c>
      <c r="Q471" s="301">
        <v>0.9</v>
      </c>
      <c r="R471" s="301">
        <v>23</v>
      </c>
      <c r="S471" s="302">
        <v>77</v>
      </c>
      <c r="W471" s="311"/>
      <c r="X471" s="311"/>
      <c r="AE471" s="311"/>
      <c r="AF471" s="311"/>
      <c r="AG471" s="311"/>
      <c r="AH471" s="311"/>
      <c r="AI471" s="311"/>
      <c r="AJ471" s="311"/>
      <c r="AK471" s="311"/>
      <c r="AL471" s="311"/>
    </row>
    <row r="472" spans="2:38" ht="15" customHeight="1" thickBot="1" x14ac:dyDescent="0.2">
      <c r="B472" s="435"/>
      <c r="C472" s="433"/>
      <c r="D472" s="312" t="s">
        <v>514</v>
      </c>
      <c r="E472" s="313">
        <v>1</v>
      </c>
      <c r="F472" s="306">
        <v>2</v>
      </c>
      <c r="G472" s="306">
        <v>8</v>
      </c>
      <c r="H472" s="306">
        <v>10</v>
      </c>
      <c r="I472" s="306">
        <v>17</v>
      </c>
      <c r="J472" s="306">
        <v>23</v>
      </c>
      <c r="K472" s="306">
        <v>8</v>
      </c>
      <c r="L472" s="306">
        <v>0.08</v>
      </c>
      <c r="M472" s="306">
        <v>1.9</v>
      </c>
      <c r="N472" s="306">
        <v>1.98</v>
      </c>
      <c r="O472" s="306"/>
      <c r="P472" s="306" t="s">
        <v>495</v>
      </c>
      <c r="Q472" s="306">
        <v>1.4</v>
      </c>
      <c r="R472" s="306">
        <v>23.8</v>
      </c>
      <c r="S472" s="307">
        <v>76</v>
      </c>
      <c r="W472" s="311"/>
      <c r="X472" s="311"/>
      <c r="AE472" s="311"/>
      <c r="AF472" s="311"/>
      <c r="AG472" s="311"/>
      <c r="AH472" s="311"/>
      <c r="AI472" s="311"/>
      <c r="AJ472" s="311"/>
      <c r="AK472" s="311"/>
      <c r="AL472" s="311"/>
    </row>
    <row r="473" spans="2:38" ht="15" customHeight="1" x14ac:dyDescent="0.15">
      <c r="B473" s="436" t="s">
        <v>539</v>
      </c>
      <c r="C473" s="433"/>
      <c r="D473" s="295" t="s">
        <v>516</v>
      </c>
      <c r="E473" s="296">
        <v>0</v>
      </c>
      <c r="F473" s="297">
        <v>2</v>
      </c>
      <c r="G473" s="297">
        <v>8</v>
      </c>
      <c r="H473" s="297">
        <v>10</v>
      </c>
      <c r="I473" s="297">
        <v>20</v>
      </c>
      <c r="J473" s="297">
        <v>16</v>
      </c>
      <c r="K473" s="297">
        <v>9</v>
      </c>
      <c r="L473" s="297">
        <v>0.09</v>
      </c>
      <c r="M473" s="297">
        <v>1.9</v>
      </c>
      <c r="N473" s="297">
        <v>1.99</v>
      </c>
      <c r="O473" s="297"/>
      <c r="P473" s="297" t="s">
        <v>500</v>
      </c>
      <c r="Q473" s="297">
        <v>1.4</v>
      </c>
      <c r="R473" s="297">
        <v>24</v>
      </c>
      <c r="S473" s="298">
        <v>71</v>
      </c>
      <c r="W473" s="311"/>
      <c r="X473" s="311"/>
      <c r="AE473" s="311"/>
      <c r="AF473" s="311"/>
      <c r="AG473" s="311"/>
      <c r="AH473" s="311"/>
      <c r="AI473" s="311"/>
      <c r="AJ473" s="311"/>
      <c r="AK473" s="311"/>
      <c r="AL473" s="311"/>
    </row>
    <row r="474" spans="2:38" ht="15" customHeight="1" x14ac:dyDescent="0.15">
      <c r="B474" s="436"/>
      <c r="C474" s="433"/>
      <c r="D474" s="299" t="s">
        <v>518</v>
      </c>
      <c r="E474" s="300">
        <v>0</v>
      </c>
      <c r="F474" s="301">
        <v>2</v>
      </c>
      <c r="G474" s="301">
        <v>9</v>
      </c>
      <c r="H474" s="301">
        <v>11</v>
      </c>
      <c r="I474" s="301">
        <v>24</v>
      </c>
      <c r="J474" s="301">
        <v>21</v>
      </c>
      <c r="K474" s="301">
        <v>9</v>
      </c>
      <c r="L474" s="301">
        <v>0.09</v>
      </c>
      <c r="M474" s="301">
        <v>1.9</v>
      </c>
      <c r="N474" s="301">
        <v>1.99</v>
      </c>
      <c r="O474" s="301"/>
      <c r="P474" s="301" t="s">
        <v>535</v>
      </c>
      <c r="Q474" s="301">
        <v>1.5</v>
      </c>
      <c r="R474" s="301">
        <v>26.3</v>
      </c>
      <c r="S474" s="302">
        <v>69</v>
      </c>
      <c r="W474" s="311"/>
      <c r="X474" s="311"/>
      <c r="AE474" s="311"/>
      <c r="AF474" s="311"/>
      <c r="AG474" s="311"/>
      <c r="AH474" s="311"/>
      <c r="AI474" s="311"/>
      <c r="AJ474" s="311"/>
      <c r="AK474" s="311"/>
      <c r="AL474" s="311"/>
    </row>
    <row r="475" spans="2:38" ht="15" customHeight="1" x14ac:dyDescent="0.15">
      <c r="B475" s="436"/>
      <c r="C475" s="433"/>
      <c r="D475" s="299" t="s">
        <v>519</v>
      </c>
      <c r="E475" s="300">
        <v>1</v>
      </c>
      <c r="F475" s="301">
        <v>1</v>
      </c>
      <c r="G475" s="301">
        <v>10</v>
      </c>
      <c r="H475" s="301">
        <v>11</v>
      </c>
      <c r="I475" s="301">
        <v>31</v>
      </c>
      <c r="J475" s="301">
        <v>24</v>
      </c>
      <c r="K475" s="301">
        <v>15</v>
      </c>
      <c r="L475" s="301">
        <v>0.09</v>
      </c>
      <c r="M475" s="301">
        <v>1.9</v>
      </c>
      <c r="N475" s="301">
        <v>1.99</v>
      </c>
      <c r="O475" s="301"/>
      <c r="P475" s="301" t="s">
        <v>495</v>
      </c>
      <c r="Q475" s="301">
        <v>1.3</v>
      </c>
      <c r="R475" s="301">
        <v>26.9</v>
      </c>
      <c r="S475" s="302">
        <v>60</v>
      </c>
      <c r="W475" s="311"/>
      <c r="X475" s="311"/>
      <c r="AE475" s="311"/>
      <c r="AF475" s="311"/>
      <c r="AG475" s="311"/>
      <c r="AH475" s="311"/>
      <c r="AI475" s="311"/>
      <c r="AJ475" s="311"/>
      <c r="AK475" s="311"/>
      <c r="AL475" s="311"/>
    </row>
    <row r="476" spans="2:38" ht="15" customHeight="1" x14ac:dyDescent="0.15">
      <c r="B476" s="436"/>
      <c r="C476" s="433"/>
      <c r="D476" s="299" t="s">
        <v>521</v>
      </c>
      <c r="E476" s="300">
        <v>1</v>
      </c>
      <c r="F476" s="301">
        <v>1</v>
      </c>
      <c r="G476" s="301">
        <v>8</v>
      </c>
      <c r="H476" s="301">
        <v>9</v>
      </c>
      <c r="I476" s="301">
        <v>38</v>
      </c>
      <c r="J476" s="301">
        <v>25</v>
      </c>
      <c r="K476" s="301">
        <v>14</v>
      </c>
      <c r="L476" s="301">
        <v>0.1</v>
      </c>
      <c r="M476" s="301">
        <v>1.89</v>
      </c>
      <c r="N476" s="301">
        <v>1.99</v>
      </c>
      <c r="O476" s="301"/>
      <c r="P476" s="301" t="s">
        <v>520</v>
      </c>
      <c r="Q476" s="301">
        <v>1.5</v>
      </c>
      <c r="R476" s="301">
        <v>26.3</v>
      </c>
      <c r="S476" s="302">
        <v>57</v>
      </c>
      <c r="W476" s="311"/>
      <c r="X476" s="311"/>
      <c r="AE476" s="311"/>
      <c r="AF476" s="311"/>
      <c r="AG476" s="311"/>
      <c r="AH476" s="311"/>
      <c r="AI476" s="311"/>
      <c r="AJ476" s="311"/>
      <c r="AK476" s="311"/>
      <c r="AL476" s="311"/>
    </row>
    <row r="477" spans="2:38" ht="15" customHeight="1" x14ac:dyDescent="0.15">
      <c r="B477" s="436"/>
      <c r="C477" s="433"/>
      <c r="D477" s="299" t="s">
        <v>522</v>
      </c>
      <c r="E477" s="300">
        <v>0</v>
      </c>
      <c r="F477" s="301">
        <v>1</v>
      </c>
      <c r="G477" s="301">
        <v>6</v>
      </c>
      <c r="H477" s="301">
        <v>7</v>
      </c>
      <c r="I477" s="301">
        <v>42</v>
      </c>
      <c r="J477" s="301">
        <v>23</v>
      </c>
      <c r="K477" s="301">
        <v>14</v>
      </c>
      <c r="L477" s="301">
        <v>7.0000000000000007E-2</v>
      </c>
      <c r="M477" s="301">
        <v>1.89</v>
      </c>
      <c r="N477" s="301">
        <v>1.96</v>
      </c>
      <c r="O477" s="301"/>
      <c r="P477" s="301" t="s">
        <v>540</v>
      </c>
      <c r="Q477" s="301">
        <v>1.8</v>
      </c>
      <c r="R477" s="301">
        <v>27.2</v>
      </c>
      <c r="S477" s="302">
        <v>57</v>
      </c>
      <c r="W477" s="311"/>
      <c r="X477" s="311"/>
      <c r="AE477" s="311"/>
      <c r="AF477" s="311"/>
      <c r="AG477" s="311"/>
      <c r="AH477" s="311"/>
      <c r="AI477" s="311"/>
      <c r="AJ477" s="311"/>
      <c r="AK477" s="311"/>
      <c r="AL477" s="311"/>
    </row>
    <row r="478" spans="2:38" ht="15" customHeight="1" x14ac:dyDescent="0.15">
      <c r="B478" s="436"/>
      <c r="C478" s="433"/>
      <c r="D478" s="299" t="s">
        <v>523</v>
      </c>
      <c r="E478" s="300">
        <v>0</v>
      </c>
      <c r="F478" s="301">
        <v>1</v>
      </c>
      <c r="G478" s="301">
        <v>7</v>
      </c>
      <c r="H478" s="301">
        <v>8</v>
      </c>
      <c r="I478" s="301">
        <v>47</v>
      </c>
      <c r="J478" s="301">
        <v>18</v>
      </c>
      <c r="K478" s="301">
        <v>16</v>
      </c>
      <c r="L478" s="301">
        <v>0.08</v>
      </c>
      <c r="M478" s="301">
        <v>1.87</v>
      </c>
      <c r="N478" s="301">
        <v>1.95</v>
      </c>
      <c r="O478" s="301"/>
      <c r="P478" s="301" t="s">
        <v>532</v>
      </c>
      <c r="Q478" s="301">
        <v>2.4</v>
      </c>
      <c r="R478" s="301">
        <v>27.5</v>
      </c>
      <c r="S478" s="302">
        <v>58</v>
      </c>
      <c r="W478" s="311"/>
      <c r="X478" s="311"/>
      <c r="AE478" s="311"/>
      <c r="AF478" s="311"/>
      <c r="AG478" s="311"/>
      <c r="AH478" s="311"/>
      <c r="AI478" s="311"/>
      <c r="AJ478" s="311"/>
      <c r="AK478" s="311"/>
      <c r="AL478" s="311"/>
    </row>
    <row r="479" spans="2:38" ht="15" customHeight="1" x14ac:dyDescent="0.15">
      <c r="B479" s="436"/>
      <c r="C479" s="433"/>
      <c r="D479" s="299" t="s">
        <v>524</v>
      </c>
      <c r="E479" s="300">
        <v>0</v>
      </c>
      <c r="F479" s="301">
        <v>1</v>
      </c>
      <c r="G479" s="301">
        <v>7</v>
      </c>
      <c r="H479" s="301">
        <v>8</v>
      </c>
      <c r="I479" s="301">
        <v>36</v>
      </c>
      <c r="J479" s="301">
        <v>27</v>
      </c>
      <c r="K479" s="301">
        <v>16</v>
      </c>
      <c r="L479" s="301">
        <v>0.08</v>
      </c>
      <c r="M479" s="301">
        <v>1.87</v>
      </c>
      <c r="N479" s="301">
        <v>1.95</v>
      </c>
      <c r="O479" s="301"/>
      <c r="P479" s="301" t="s">
        <v>540</v>
      </c>
      <c r="Q479" s="301">
        <v>1.9</v>
      </c>
      <c r="R479" s="301">
        <v>26.5</v>
      </c>
      <c r="S479" s="302">
        <v>63</v>
      </c>
      <c r="W479" s="311"/>
      <c r="X479" s="311"/>
      <c r="AE479" s="311"/>
      <c r="AF479" s="311"/>
      <c r="AG479" s="311"/>
      <c r="AH479" s="311"/>
      <c r="AI479" s="311"/>
      <c r="AJ479" s="311"/>
      <c r="AK479" s="311"/>
      <c r="AL479" s="311"/>
    </row>
    <row r="480" spans="2:38" ht="15" customHeight="1" x14ac:dyDescent="0.15">
      <c r="B480" s="436"/>
      <c r="C480" s="433"/>
      <c r="D480" s="299" t="s">
        <v>525</v>
      </c>
      <c r="E480" s="300">
        <v>0</v>
      </c>
      <c r="F480" s="301">
        <v>1</v>
      </c>
      <c r="G480" s="301">
        <v>7</v>
      </c>
      <c r="H480" s="301">
        <v>8</v>
      </c>
      <c r="I480" s="301">
        <v>32</v>
      </c>
      <c r="J480" s="301">
        <v>22</v>
      </c>
      <c r="K480" s="301">
        <v>9</v>
      </c>
      <c r="L480" s="301">
        <v>0.08</v>
      </c>
      <c r="M480" s="301">
        <v>1.87</v>
      </c>
      <c r="N480" s="301">
        <v>1.95</v>
      </c>
      <c r="O480" s="301"/>
      <c r="P480" s="301" t="s">
        <v>532</v>
      </c>
      <c r="Q480" s="301">
        <v>2.2999999999999998</v>
      </c>
      <c r="R480" s="301">
        <v>25.8</v>
      </c>
      <c r="S480" s="302">
        <v>65</v>
      </c>
      <c r="W480" s="311"/>
      <c r="X480" s="311"/>
      <c r="AE480" s="311"/>
      <c r="AF480" s="311"/>
      <c r="AG480" s="311"/>
      <c r="AH480" s="311"/>
      <c r="AI480" s="311"/>
      <c r="AJ480" s="311"/>
      <c r="AK480" s="311"/>
      <c r="AL480" s="311"/>
    </row>
    <row r="481" spans="2:38" ht="15" customHeight="1" x14ac:dyDescent="0.15">
      <c r="B481" s="436"/>
      <c r="C481" s="433"/>
      <c r="D481" s="299" t="s">
        <v>526</v>
      </c>
      <c r="E481" s="300">
        <v>0</v>
      </c>
      <c r="F481" s="301">
        <v>1</v>
      </c>
      <c r="G481" s="301">
        <v>8</v>
      </c>
      <c r="H481" s="301">
        <v>9</v>
      </c>
      <c r="I481" s="301">
        <v>21</v>
      </c>
      <c r="J481" s="301">
        <v>14</v>
      </c>
      <c r="K481" s="301">
        <v>6</v>
      </c>
      <c r="L481" s="301">
        <v>0.08</v>
      </c>
      <c r="M481" s="301">
        <v>1.87</v>
      </c>
      <c r="N481" s="301">
        <v>1.95</v>
      </c>
      <c r="O481" s="301"/>
      <c r="P481" s="301" t="s">
        <v>532</v>
      </c>
      <c r="Q481" s="301">
        <v>1.3</v>
      </c>
      <c r="R481" s="301">
        <v>24.7</v>
      </c>
      <c r="S481" s="302">
        <v>65</v>
      </c>
      <c r="W481" s="311"/>
      <c r="X481" s="311"/>
      <c r="AE481" s="311"/>
      <c r="AF481" s="311"/>
      <c r="AG481" s="311"/>
      <c r="AH481" s="311"/>
      <c r="AI481" s="311"/>
      <c r="AJ481" s="311"/>
      <c r="AK481" s="311"/>
      <c r="AL481" s="311"/>
    </row>
    <row r="482" spans="2:38" ht="15" customHeight="1" x14ac:dyDescent="0.15">
      <c r="B482" s="436"/>
      <c r="C482" s="433"/>
      <c r="D482" s="299" t="s">
        <v>527</v>
      </c>
      <c r="E482" s="300">
        <v>0</v>
      </c>
      <c r="F482" s="301">
        <v>0</v>
      </c>
      <c r="G482" s="301">
        <v>9</v>
      </c>
      <c r="H482" s="301">
        <v>9</v>
      </c>
      <c r="I482" s="301">
        <v>17</v>
      </c>
      <c r="J482" s="301">
        <v>24</v>
      </c>
      <c r="K482" s="301">
        <v>10</v>
      </c>
      <c r="L482" s="301">
        <v>0.08</v>
      </c>
      <c r="M482" s="301">
        <v>1.86</v>
      </c>
      <c r="N482" s="301">
        <v>1.94</v>
      </c>
      <c r="O482" s="301"/>
      <c r="P482" s="301" t="s">
        <v>536</v>
      </c>
      <c r="Q482" s="301">
        <v>1.5</v>
      </c>
      <c r="R482" s="301">
        <v>23.6</v>
      </c>
      <c r="S482" s="302">
        <v>72</v>
      </c>
      <c r="W482" s="311"/>
      <c r="X482" s="311"/>
      <c r="AE482" s="311"/>
      <c r="AF482" s="311"/>
      <c r="AG482" s="311"/>
      <c r="AH482" s="311"/>
      <c r="AI482" s="311"/>
      <c r="AJ482" s="311"/>
      <c r="AK482" s="311"/>
      <c r="AL482" s="311"/>
    </row>
    <row r="483" spans="2:38" ht="15" customHeight="1" x14ac:dyDescent="0.15">
      <c r="B483" s="436"/>
      <c r="C483" s="433"/>
      <c r="D483" s="299" t="s">
        <v>528</v>
      </c>
      <c r="E483" s="300">
        <v>1</v>
      </c>
      <c r="F483" s="301">
        <v>1</v>
      </c>
      <c r="G483" s="301">
        <v>13</v>
      </c>
      <c r="H483" s="301">
        <v>14</v>
      </c>
      <c r="I483" s="301">
        <v>12</v>
      </c>
      <c r="J483" s="301">
        <v>9</v>
      </c>
      <c r="K483" s="301">
        <v>3</v>
      </c>
      <c r="L483" s="301">
        <v>7.0000000000000007E-2</v>
      </c>
      <c r="M483" s="301">
        <v>1.86</v>
      </c>
      <c r="N483" s="301">
        <v>1.93</v>
      </c>
      <c r="O483" s="301"/>
      <c r="P483" s="301" t="s">
        <v>537</v>
      </c>
      <c r="Q483" s="301">
        <v>0.9</v>
      </c>
      <c r="R483" s="301">
        <v>23.3</v>
      </c>
      <c r="S483" s="302">
        <v>71</v>
      </c>
      <c r="W483" s="311"/>
      <c r="X483" s="311"/>
      <c r="AE483" s="311"/>
      <c r="AF483" s="311"/>
      <c r="AG483" s="311"/>
      <c r="AH483" s="311"/>
      <c r="AI483" s="311"/>
      <c r="AJ483" s="311"/>
      <c r="AK483" s="311"/>
      <c r="AL483" s="311"/>
    </row>
    <row r="484" spans="2:38" ht="15" customHeight="1" x14ac:dyDescent="0.15">
      <c r="B484" s="436"/>
      <c r="C484" s="433"/>
      <c r="D484" s="299" t="s">
        <v>529</v>
      </c>
      <c r="E484" s="300">
        <v>1</v>
      </c>
      <c r="F484" s="301">
        <v>1</v>
      </c>
      <c r="G484" s="301">
        <v>11</v>
      </c>
      <c r="H484" s="301">
        <v>12</v>
      </c>
      <c r="I484" s="301">
        <v>12</v>
      </c>
      <c r="J484" s="301">
        <v>15</v>
      </c>
      <c r="K484" s="301">
        <v>6</v>
      </c>
      <c r="L484" s="301">
        <v>0.08</v>
      </c>
      <c r="M484" s="301">
        <v>1.85</v>
      </c>
      <c r="N484" s="301">
        <v>1.93</v>
      </c>
      <c r="O484" s="301"/>
      <c r="P484" s="301" t="s">
        <v>536</v>
      </c>
      <c r="Q484" s="301">
        <v>1.3</v>
      </c>
      <c r="R484" s="301">
        <v>23</v>
      </c>
      <c r="S484" s="302">
        <v>73</v>
      </c>
      <c r="W484" s="311"/>
      <c r="X484" s="311"/>
      <c r="AE484" s="311"/>
      <c r="AF484" s="311"/>
      <c r="AG484" s="311"/>
      <c r="AH484" s="311"/>
      <c r="AI484" s="311"/>
      <c r="AJ484" s="311"/>
      <c r="AK484" s="311"/>
      <c r="AL484" s="311"/>
    </row>
    <row r="485" spans="2:38" ht="15" customHeight="1" x14ac:dyDescent="0.15">
      <c r="B485" s="436"/>
      <c r="C485" s="433"/>
      <c r="D485" s="299" t="s">
        <v>530</v>
      </c>
      <c r="E485" s="300">
        <v>1</v>
      </c>
      <c r="F485" s="301">
        <v>1</v>
      </c>
      <c r="G485" s="301">
        <v>11</v>
      </c>
      <c r="H485" s="301">
        <v>12</v>
      </c>
      <c r="I485" s="301">
        <v>11</v>
      </c>
      <c r="J485" s="301">
        <v>12</v>
      </c>
      <c r="K485" s="301">
        <v>3</v>
      </c>
      <c r="L485" s="301">
        <v>0.06</v>
      </c>
      <c r="M485" s="301">
        <v>1.85</v>
      </c>
      <c r="N485" s="301">
        <v>1.91</v>
      </c>
      <c r="O485" s="301"/>
      <c r="P485" s="301" t="s">
        <v>508</v>
      </c>
      <c r="Q485" s="301">
        <v>0.8</v>
      </c>
      <c r="R485" s="301">
        <v>23.1</v>
      </c>
      <c r="S485" s="302">
        <v>76</v>
      </c>
      <c r="W485" s="311"/>
      <c r="X485" s="311"/>
      <c r="AE485" s="311"/>
      <c r="AF485" s="311"/>
      <c r="AG485" s="311"/>
      <c r="AH485" s="311"/>
      <c r="AI485" s="311"/>
      <c r="AJ485" s="311"/>
      <c r="AK485" s="311"/>
      <c r="AL485" s="311"/>
    </row>
    <row r="486" spans="2:38" ht="15" customHeight="1" x14ac:dyDescent="0.15">
      <c r="B486" s="436"/>
      <c r="C486" s="434"/>
      <c r="D486" s="299" t="s">
        <v>531</v>
      </c>
      <c r="E486" s="300">
        <v>1</v>
      </c>
      <c r="F486" s="301">
        <v>1</v>
      </c>
      <c r="G486" s="301">
        <v>11</v>
      </c>
      <c r="H486" s="301">
        <v>12</v>
      </c>
      <c r="I486" s="301">
        <v>10</v>
      </c>
      <c r="J486" s="301">
        <v>9</v>
      </c>
      <c r="K486" s="301">
        <v>3</v>
      </c>
      <c r="L486" s="301">
        <v>7.0000000000000007E-2</v>
      </c>
      <c r="M486" s="301">
        <v>1.88</v>
      </c>
      <c r="N486" s="301">
        <v>1.95</v>
      </c>
      <c r="O486" s="301"/>
      <c r="P486" s="301" t="s">
        <v>541</v>
      </c>
      <c r="Q486" s="301">
        <v>0.3</v>
      </c>
      <c r="R486" s="301">
        <v>22.6</v>
      </c>
      <c r="S486" s="302">
        <v>77</v>
      </c>
      <c r="W486" s="311"/>
      <c r="X486" s="311"/>
      <c r="AE486" s="311"/>
      <c r="AF486" s="311"/>
      <c r="AG486" s="311"/>
      <c r="AH486" s="311"/>
      <c r="AI486" s="311"/>
      <c r="AJ486" s="311"/>
      <c r="AK486" s="311"/>
      <c r="AL486" s="311"/>
    </row>
    <row r="487" spans="2:38" ht="15" customHeight="1" x14ac:dyDescent="0.15">
      <c r="B487" s="436"/>
      <c r="C487" s="432">
        <v>42577</v>
      </c>
      <c r="D487" s="295" t="s">
        <v>494</v>
      </c>
      <c r="E487" s="296">
        <v>1</v>
      </c>
      <c r="F487" s="297">
        <v>1</v>
      </c>
      <c r="G487" s="297">
        <v>10</v>
      </c>
      <c r="H487" s="297">
        <v>11</v>
      </c>
      <c r="I487" s="297">
        <v>10</v>
      </c>
      <c r="J487" s="297">
        <v>16</v>
      </c>
      <c r="K487" s="297">
        <v>5</v>
      </c>
      <c r="L487" s="297">
        <v>7.0000000000000007E-2</v>
      </c>
      <c r="M487" s="297">
        <v>1.91</v>
      </c>
      <c r="N487" s="297">
        <v>1.98</v>
      </c>
      <c r="O487" s="297"/>
      <c r="P487" s="297" t="s">
        <v>495</v>
      </c>
      <c r="Q487" s="297">
        <v>1.3</v>
      </c>
      <c r="R487" s="297">
        <v>22</v>
      </c>
      <c r="S487" s="298">
        <v>77</v>
      </c>
      <c r="W487" s="311"/>
      <c r="X487" s="311"/>
      <c r="AE487" s="311"/>
      <c r="AF487" s="311"/>
      <c r="AG487" s="311"/>
      <c r="AH487" s="311"/>
      <c r="AI487" s="311"/>
      <c r="AJ487" s="311"/>
      <c r="AK487" s="311"/>
      <c r="AL487" s="311"/>
    </row>
    <row r="488" spans="2:38" ht="15" customHeight="1" x14ac:dyDescent="0.15">
      <c r="B488" s="436"/>
      <c r="C488" s="433"/>
      <c r="D488" s="299" t="s">
        <v>497</v>
      </c>
      <c r="E488" s="300">
        <v>0</v>
      </c>
      <c r="F488" s="301">
        <v>1</v>
      </c>
      <c r="G488" s="301">
        <v>8</v>
      </c>
      <c r="H488" s="301">
        <v>9</v>
      </c>
      <c r="I488" s="301">
        <v>10</v>
      </c>
      <c r="J488" s="301">
        <v>6</v>
      </c>
      <c r="K488" s="301">
        <v>8</v>
      </c>
      <c r="L488" s="301">
        <v>0.06</v>
      </c>
      <c r="M488" s="301">
        <v>2.0099999999999998</v>
      </c>
      <c r="N488" s="301">
        <v>2.0699999999999998</v>
      </c>
      <c r="O488" s="301"/>
      <c r="P488" s="301" t="s">
        <v>508</v>
      </c>
      <c r="Q488" s="301">
        <v>1.5</v>
      </c>
      <c r="R488" s="301">
        <v>21.8</v>
      </c>
      <c r="S488" s="302">
        <v>79</v>
      </c>
      <c r="W488" s="311"/>
      <c r="X488" s="311"/>
      <c r="AE488" s="311"/>
      <c r="AF488" s="311"/>
      <c r="AG488" s="311"/>
      <c r="AH488" s="311"/>
      <c r="AI488" s="311"/>
      <c r="AJ488" s="311"/>
      <c r="AK488" s="311"/>
      <c r="AL488" s="311"/>
    </row>
    <row r="489" spans="2:38" ht="15" customHeight="1" x14ac:dyDescent="0.15">
      <c r="B489" s="436"/>
      <c r="C489" s="433"/>
      <c r="D489" s="299" t="s">
        <v>499</v>
      </c>
      <c r="E489" s="300">
        <v>0</v>
      </c>
      <c r="F489" s="301">
        <v>1</v>
      </c>
      <c r="G489" s="301">
        <v>9</v>
      </c>
      <c r="H489" s="301">
        <v>10</v>
      </c>
      <c r="I489" s="301">
        <v>8</v>
      </c>
      <c r="J489" s="301">
        <v>12</v>
      </c>
      <c r="K489" s="301">
        <v>6</v>
      </c>
      <c r="L489" s="301" t="s">
        <v>503</v>
      </c>
      <c r="M489" s="301" t="s">
        <v>503</v>
      </c>
      <c r="N489" s="301" t="s">
        <v>503</v>
      </c>
      <c r="O489" s="301"/>
      <c r="P489" s="301" t="s">
        <v>500</v>
      </c>
      <c r="Q489" s="301">
        <v>0.4</v>
      </c>
      <c r="R489" s="301">
        <v>22</v>
      </c>
      <c r="S489" s="302">
        <v>82</v>
      </c>
      <c r="W489" s="311"/>
      <c r="X489" s="311"/>
      <c r="AE489" s="311"/>
      <c r="AF489" s="311"/>
      <c r="AG489" s="311"/>
      <c r="AH489" s="311"/>
      <c r="AI489" s="311"/>
      <c r="AJ489" s="311"/>
      <c r="AK489" s="311"/>
      <c r="AL489" s="311"/>
    </row>
    <row r="490" spans="2:38" ht="15" customHeight="1" x14ac:dyDescent="0.15">
      <c r="B490" s="436"/>
      <c r="C490" s="433"/>
      <c r="D490" s="299" t="s">
        <v>502</v>
      </c>
      <c r="E490" s="300">
        <v>0</v>
      </c>
      <c r="F490" s="301">
        <v>1</v>
      </c>
      <c r="G490" s="301">
        <v>11</v>
      </c>
      <c r="H490" s="301">
        <v>12</v>
      </c>
      <c r="I490" s="301">
        <v>6</v>
      </c>
      <c r="J490" s="301">
        <v>8</v>
      </c>
      <c r="K490" s="301">
        <v>7</v>
      </c>
      <c r="L490" s="301">
        <v>0.08</v>
      </c>
      <c r="M490" s="301">
        <v>2.1800000000000002</v>
      </c>
      <c r="N490" s="301">
        <v>2.2599999999999998</v>
      </c>
      <c r="O490" s="301"/>
      <c r="P490" s="301" t="s">
        <v>538</v>
      </c>
      <c r="Q490" s="301">
        <v>0.1</v>
      </c>
      <c r="R490" s="301">
        <v>21.8</v>
      </c>
      <c r="S490" s="302">
        <v>85</v>
      </c>
      <c r="W490" s="311"/>
      <c r="X490" s="311"/>
      <c r="AE490" s="311"/>
      <c r="AF490" s="311"/>
      <c r="AG490" s="311"/>
      <c r="AH490" s="311"/>
      <c r="AI490" s="311"/>
      <c r="AJ490" s="311"/>
      <c r="AK490" s="311"/>
      <c r="AL490" s="311"/>
    </row>
    <row r="491" spans="2:38" ht="15" customHeight="1" x14ac:dyDescent="0.15">
      <c r="B491" s="436"/>
      <c r="C491" s="433"/>
      <c r="D491" s="299" t="s">
        <v>505</v>
      </c>
      <c r="E491" s="300">
        <v>0</v>
      </c>
      <c r="F491" s="301">
        <v>2</v>
      </c>
      <c r="G491" s="301">
        <v>13</v>
      </c>
      <c r="H491" s="301">
        <v>15</v>
      </c>
      <c r="I491" s="301">
        <v>4</v>
      </c>
      <c r="J491" s="301">
        <v>11</v>
      </c>
      <c r="K491" s="301">
        <v>6</v>
      </c>
      <c r="L491" s="301">
        <v>0.08</v>
      </c>
      <c r="M491" s="301">
        <v>2.1800000000000002</v>
      </c>
      <c r="N491" s="301">
        <v>2.2599999999999998</v>
      </c>
      <c r="O491" s="301"/>
      <c r="P491" s="301" t="s">
        <v>540</v>
      </c>
      <c r="Q491" s="301">
        <v>0.3</v>
      </c>
      <c r="R491" s="301">
        <v>21.6</v>
      </c>
      <c r="S491" s="302">
        <v>87</v>
      </c>
      <c r="W491" s="311"/>
      <c r="X491" s="311"/>
      <c r="AE491" s="311"/>
      <c r="AF491" s="311"/>
      <c r="AG491" s="311"/>
      <c r="AH491" s="311"/>
      <c r="AI491" s="311"/>
      <c r="AJ491" s="311"/>
      <c r="AK491" s="311"/>
      <c r="AL491" s="311"/>
    </row>
    <row r="492" spans="2:38" ht="15" customHeight="1" x14ac:dyDescent="0.15">
      <c r="B492" s="436"/>
      <c r="C492" s="433"/>
      <c r="D492" s="299" t="s">
        <v>507</v>
      </c>
      <c r="E492" s="300">
        <v>0</v>
      </c>
      <c r="F492" s="301" t="s">
        <v>503</v>
      </c>
      <c r="G492" s="301" t="s">
        <v>503</v>
      </c>
      <c r="H492" s="301" t="s">
        <v>503</v>
      </c>
      <c r="I492" s="301">
        <v>4</v>
      </c>
      <c r="J492" s="301">
        <v>12</v>
      </c>
      <c r="K492" s="301">
        <v>8</v>
      </c>
      <c r="L492" s="301">
        <v>7.0000000000000007E-2</v>
      </c>
      <c r="M492" s="301">
        <v>2.02</v>
      </c>
      <c r="N492" s="301">
        <v>2.09</v>
      </c>
      <c r="O492" s="301"/>
      <c r="P492" s="301" t="s">
        <v>508</v>
      </c>
      <c r="Q492" s="301">
        <v>1.2</v>
      </c>
      <c r="R492" s="301">
        <v>21.9</v>
      </c>
      <c r="S492" s="302">
        <v>84</v>
      </c>
      <c r="W492" s="311"/>
      <c r="X492" s="311"/>
      <c r="AE492" s="311"/>
      <c r="AF492" s="311"/>
      <c r="AG492" s="311"/>
      <c r="AH492" s="311"/>
      <c r="AI492" s="311"/>
      <c r="AJ492" s="311"/>
      <c r="AK492" s="311"/>
      <c r="AL492" s="311"/>
    </row>
    <row r="493" spans="2:38" ht="15" customHeight="1" x14ac:dyDescent="0.15">
      <c r="B493" s="436"/>
      <c r="C493" s="433"/>
      <c r="D493" s="299" t="s">
        <v>510</v>
      </c>
      <c r="E493" s="300">
        <v>0</v>
      </c>
      <c r="F493" s="301">
        <v>3</v>
      </c>
      <c r="G493" s="301">
        <v>9</v>
      </c>
      <c r="H493" s="301">
        <v>12</v>
      </c>
      <c r="I493" s="301">
        <v>5</v>
      </c>
      <c r="J493" s="301">
        <v>14</v>
      </c>
      <c r="K493" s="301">
        <v>13</v>
      </c>
      <c r="L493" s="301">
        <v>0.08</v>
      </c>
      <c r="M493" s="301">
        <v>2</v>
      </c>
      <c r="N493" s="301">
        <v>2.08</v>
      </c>
      <c r="O493" s="301"/>
      <c r="P493" s="301" t="s">
        <v>540</v>
      </c>
      <c r="Q493" s="301">
        <v>0.7</v>
      </c>
      <c r="R493" s="301">
        <v>22.2</v>
      </c>
      <c r="S493" s="302">
        <v>85</v>
      </c>
      <c r="W493" s="311"/>
      <c r="X493" s="311"/>
      <c r="AE493" s="311"/>
      <c r="AF493" s="311"/>
      <c r="AG493" s="311"/>
      <c r="AH493" s="311"/>
      <c r="AI493" s="311"/>
      <c r="AJ493" s="311"/>
      <c r="AK493" s="311"/>
      <c r="AL493" s="311"/>
    </row>
    <row r="494" spans="2:38" ht="15" customHeight="1" x14ac:dyDescent="0.15">
      <c r="B494" s="436"/>
      <c r="C494" s="433"/>
      <c r="D494" s="299" t="s">
        <v>512</v>
      </c>
      <c r="E494" s="300">
        <v>0</v>
      </c>
      <c r="F494" s="301">
        <v>2</v>
      </c>
      <c r="G494" s="301">
        <v>6</v>
      </c>
      <c r="H494" s="301">
        <v>8</v>
      </c>
      <c r="I494" s="301">
        <v>9</v>
      </c>
      <c r="J494" s="301">
        <v>14</v>
      </c>
      <c r="K494" s="301">
        <v>8</v>
      </c>
      <c r="L494" s="301">
        <v>0.08</v>
      </c>
      <c r="M494" s="301">
        <v>1.93</v>
      </c>
      <c r="N494" s="301">
        <v>2.0099999999999998</v>
      </c>
      <c r="O494" s="301"/>
      <c r="P494" s="301" t="s">
        <v>520</v>
      </c>
      <c r="Q494" s="301">
        <v>1</v>
      </c>
      <c r="R494" s="301">
        <v>22.5</v>
      </c>
      <c r="S494" s="302">
        <v>85</v>
      </c>
      <c r="W494" s="311"/>
      <c r="X494" s="311"/>
      <c r="AE494" s="311"/>
      <c r="AF494" s="311"/>
      <c r="AG494" s="311"/>
      <c r="AH494" s="311"/>
      <c r="AI494" s="311"/>
      <c r="AJ494" s="311"/>
      <c r="AK494" s="311"/>
      <c r="AL494" s="311"/>
    </row>
    <row r="495" spans="2:38" ht="15" customHeight="1" x14ac:dyDescent="0.15">
      <c r="B495" s="436"/>
      <c r="C495" s="433"/>
      <c r="D495" s="299" t="s">
        <v>513</v>
      </c>
      <c r="E495" s="300">
        <v>0</v>
      </c>
      <c r="F495" s="301">
        <v>2</v>
      </c>
      <c r="G495" s="301">
        <v>7</v>
      </c>
      <c r="H495" s="301">
        <v>9</v>
      </c>
      <c r="I495" s="301">
        <v>10</v>
      </c>
      <c r="J495" s="301">
        <v>21</v>
      </c>
      <c r="K495" s="301">
        <v>7</v>
      </c>
      <c r="L495" s="301">
        <v>0.08</v>
      </c>
      <c r="M495" s="301">
        <v>1.9</v>
      </c>
      <c r="N495" s="301">
        <v>1.98</v>
      </c>
      <c r="O495" s="301"/>
      <c r="P495" s="301" t="s">
        <v>520</v>
      </c>
      <c r="Q495" s="301">
        <v>1.2</v>
      </c>
      <c r="R495" s="301">
        <v>22.9</v>
      </c>
      <c r="S495" s="302">
        <v>87</v>
      </c>
      <c r="W495" s="311"/>
      <c r="X495" s="311"/>
      <c r="AE495" s="311"/>
      <c r="AF495" s="311"/>
      <c r="AG495" s="311"/>
      <c r="AH495" s="311"/>
      <c r="AI495" s="311"/>
      <c r="AJ495" s="311"/>
      <c r="AK495" s="311"/>
      <c r="AL495" s="311"/>
    </row>
    <row r="496" spans="2:38" ht="15" customHeight="1" thickBot="1" x14ac:dyDescent="0.2">
      <c r="B496" s="436"/>
      <c r="C496" s="433"/>
      <c r="D496" s="312" t="s">
        <v>514</v>
      </c>
      <c r="E496" s="313">
        <v>0</v>
      </c>
      <c r="F496" s="306">
        <v>2</v>
      </c>
      <c r="G496" s="306">
        <v>9</v>
      </c>
      <c r="H496" s="306">
        <v>11</v>
      </c>
      <c r="I496" s="306">
        <v>11</v>
      </c>
      <c r="J496" s="306">
        <v>10</v>
      </c>
      <c r="K496" s="306">
        <v>9</v>
      </c>
      <c r="L496" s="306">
        <v>0.08</v>
      </c>
      <c r="M496" s="306">
        <v>1.89</v>
      </c>
      <c r="N496" s="306">
        <v>1.97</v>
      </c>
      <c r="O496" s="306"/>
      <c r="P496" s="306" t="s">
        <v>520</v>
      </c>
      <c r="Q496" s="306">
        <v>1.2</v>
      </c>
      <c r="R496" s="306">
        <v>23</v>
      </c>
      <c r="S496" s="307">
        <v>86</v>
      </c>
      <c r="W496" s="311"/>
      <c r="X496" s="311"/>
      <c r="AE496" s="311"/>
      <c r="AF496" s="311"/>
      <c r="AG496" s="311"/>
      <c r="AH496" s="311"/>
      <c r="AI496" s="311"/>
      <c r="AJ496" s="311"/>
      <c r="AK496" s="311"/>
      <c r="AL496" s="311"/>
    </row>
    <row r="497" spans="2:38" ht="15" customHeight="1" x14ac:dyDescent="0.15">
      <c r="B497" s="436" t="s">
        <v>539</v>
      </c>
      <c r="C497" s="433"/>
      <c r="D497" s="295" t="s">
        <v>516</v>
      </c>
      <c r="E497" s="296">
        <v>0</v>
      </c>
      <c r="F497" s="297">
        <v>3</v>
      </c>
      <c r="G497" s="297">
        <v>13</v>
      </c>
      <c r="H497" s="297">
        <v>16</v>
      </c>
      <c r="I497" s="297">
        <v>10</v>
      </c>
      <c r="J497" s="297">
        <v>17</v>
      </c>
      <c r="K497" s="297">
        <v>9</v>
      </c>
      <c r="L497" s="297">
        <v>0.08</v>
      </c>
      <c r="M497" s="297">
        <v>1.91</v>
      </c>
      <c r="N497" s="297">
        <v>1.99</v>
      </c>
      <c r="O497" s="297"/>
      <c r="P497" s="297" t="s">
        <v>517</v>
      </c>
      <c r="Q497" s="297">
        <v>0.6</v>
      </c>
      <c r="R497" s="297">
        <v>22.7</v>
      </c>
      <c r="S497" s="298">
        <v>87</v>
      </c>
      <c r="W497" s="311"/>
      <c r="X497" s="311"/>
      <c r="AE497" s="311"/>
      <c r="AF497" s="311"/>
      <c r="AG497" s="311"/>
      <c r="AH497" s="311"/>
      <c r="AI497" s="311"/>
      <c r="AJ497" s="311"/>
      <c r="AK497" s="311"/>
      <c r="AL497" s="311"/>
    </row>
    <row r="498" spans="2:38" ht="15" customHeight="1" x14ac:dyDescent="0.15">
      <c r="B498" s="436"/>
      <c r="C498" s="433"/>
      <c r="D498" s="299" t="s">
        <v>518</v>
      </c>
      <c r="E498" s="300">
        <v>1</v>
      </c>
      <c r="F498" s="301">
        <v>3</v>
      </c>
      <c r="G498" s="301">
        <v>16</v>
      </c>
      <c r="H498" s="301">
        <v>19</v>
      </c>
      <c r="I498" s="301">
        <v>11</v>
      </c>
      <c r="J498" s="301">
        <v>26</v>
      </c>
      <c r="K498" s="301">
        <v>7</v>
      </c>
      <c r="L498" s="301">
        <v>0.1</v>
      </c>
      <c r="M498" s="301">
        <v>1.93</v>
      </c>
      <c r="N498" s="301">
        <v>2.0299999999999998</v>
      </c>
      <c r="O498" s="301"/>
      <c r="P498" s="301" t="s">
        <v>537</v>
      </c>
      <c r="Q498" s="301">
        <v>1</v>
      </c>
      <c r="R498" s="301">
        <v>23.5</v>
      </c>
      <c r="S498" s="302">
        <v>82</v>
      </c>
      <c r="W498" s="311"/>
      <c r="X498" s="311"/>
      <c r="AE498" s="311"/>
      <c r="AF498" s="311"/>
      <c r="AG498" s="311"/>
      <c r="AH498" s="311"/>
      <c r="AI498" s="311"/>
      <c r="AJ498" s="311"/>
      <c r="AK498" s="311"/>
      <c r="AL498" s="311"/>
    </row>
    <row r="499" spans="2:38" ht="15" customHeight="1" x14ac:dyDescent="0.15">
      <c r="B499" s="436"/>
      <c r="C499" s="433"/>
      <c r="D499" s="299" t="s">
        <v>519</v>
      </c>
      <c r="E499" s="300">
        <v>1</v>
      </c>
      <c r="F499" s="301">
        <v>3</v>
      </c>
      <c r="G499" s="301">
        <v>16</v>
      </c>
      <c r="H499" s="301">
        <v>19</v>
      </c>
      <c r="I499" s="301">
        <v>13</v>
      </c>
      <c r="J499" s="301">
        <v>22</v>
      </c>
      <c r="K499" s="301">
        <v>14</v>
      </c>
      <c r="L499" s="301">
        <v>0.09</v>
      </c>
      <c r="M499" s="301">
        <v>1.91</v>
      </c>
      <c r="N499" s="301">
        <v>2</v>
      </c>
      <c r="O499" s="301"/>
      <c r="P499" s="301" t="s">
        <v>536</v>
      </c>
      <c r="Q499" s="301">
        <v>0.8</v>
      </c>
      <c r="R499" s="301">
        <v>24</v>
      </c>
      <c r="S499" s="302">
        <v>72</v>
      </c>
      <c r="W499" s="311"/>
      <c r="X499" s="311"/>
      <c r="AE499" s="311"/>
      <c r="AF499" s="311"/>
      <c r="AG499" s="311"/>
      <c r="AH499" s="311"/>
      <c r="AI499" s="311"/>
      <c r="AJ499" s="311"/>
      <c r="AK499" s="311"/>
      <c r="AL499" s="311"/>
    </row>
    <row r="500" spans="2:38" ht="15" customHeight="1" x14ac:dyDescent="0.15">
      <c r="B500" s="436"/>
      <c r="C500" s="433"/>
      <c r="D500" s="299" t="s">
        <v>521</v>
      </c>
      <c r="E500" s="300">
        <v>1</v>
      </c>
      <c r="F500" s="301">
        <v>2</v>
      </c>
      <c r="G500" s="301">
        <v>14</v>
      </c>
      <c r="H500" s="301">
        <v>16</v>
      </c>
      <c r="I500" s="301">
        <v>23</v>
      </c>
      <c r="J500" s="301">
        <v>27</v>
      </c>
      <c r="K500" s="301">
        <v>13</v>
      </c>
      <c r="L500" s="301">
        <v>0.09</v>
      </c>
      <c r="M500" s="301">
        <v>1.88</v>
      </c>
      <c r="N500" s="301">
        <v>1.97</v>
      </c>
      <c r="O500" s="301"/>
      <c r="P500" s="301" t="s">
        <v>532</v>
      </c>
      <c r="Q500" s="301">
        <v>1.5</v>
      </c>
      <c r="R500" s="301">
        <v>24.5</v>
      </c>
      <c r="S500" s="302">
        <v>68</v>
      </c>
      <c r="W500" s="311"/>
      <c r="X500" s="311"/>
      <c r="AE500" s="311"/>
      <c r="AF500" s="311"/>
      <c r="AG500" s="311"/>
      <c r="AH500" s="311"/>
      <c r="AI500" s="311"/>
      <c r="AJ500" s="311"/>
      <c r="AK500" s="311"/>
      <c r="AL500" s="311"/>
    </row>
    <row r="501" spans="2:38" ht="15" customHeight="1" x14ac:dyDescent="0.15">
      <c r="B501" s="436"/>
      <c r="C501" s="433"/>
      <c r="D501" s="299" t="s">
        <v>522</v>
      </c>
      <c r="E501" s="300">
        <v>0</v>
      </c>
      <c r="F501" s="301">
        <v>1</v>
      </c>
      <c r="G501" s="301">
        <v>14</v>
      </c>
      <c r="H501" s="301">
        <v>15</v>
      </c>
      <c r="I501" s="301">
        <v>27</v>
      </c>
      <c r="J501" s="301">
        <v>19</v>
      </c>
      <c r="K501" s="301">
        <v>13</v>
      </c>
      <c r="L501" s="301">
        <v>0.08</v>
      </c>
      <c r="M501" s="301">
        <v>1.89</v>
      </c>
      <c r="N501" s="301">
        <v>1.97</v>
      </c>
      <c r="O501" s="301"/>
      <c r="P501" s="301" t="s">
        <v>540</v>
      </c>
      <c r="Q501" s="301">
        <v>1.2</v>
      </c>
      <c r="R501" s="301">
        <v>23.8</v>
      </c>
      <c r="S501" s="302">
        <v>77</v>
      </c>
      <c r="W501" s="311"/>
      <c r="X501" s="311"/>
      <c r="AE501" s="311"/>
      <c r="AF501" s="311"/>
      <c r="AG501" s="311"/>
      <c r="AH501" s="311"/>
      <c r="AI501" s="311"/>
      <c r="AJ501" s="311"/>
      <c r="AK501" s="311"/>
      <c r="AL501" s="311"/>
    </row>
    <row r="502" spans="2:38" ht="15" customHeight="1" x14ac:dyDescent="0.15">
      <c r="B502" s="436"/>
      <c r="C502" s="433"/>
      <c r="D502" s="299" t="s">
        <v>523</v>
      </c>
      <c r="E502" s="300">
        <v>0</v>
      </c>
      <c r="F502" s="301">
        <v>1</v>
      </c>
      <c r="G502" s="301">
        <v>14</v>
      </c>
      <c r="H502" s="301">
        <v>15</v>
      </c>
      <c r="I502" s="301">
        <v>30</v>
      </c>
      <c r="J502" s="301">
        <v>27</v>
      </c>
      <c r="K502" s="301">
        <v>11</v>
      </c>
      <c r="L502" s="301">
        <v>0.09</v>
      </c>
      <c r="M502" s="301">
        <v>1.89</v>
      </c>
      <c r="N502" s="301">
        <v>1.98</v>
      </c>
      <c r="O502" s="301"/>
      <c r="P502" s="301" t="s">
        <v>533</v>
      </c>
      <c r="Q502" s="301">
        <v>1.3</v>
      </c>
      <c r="R502" s="301">
        <v>23.1</v>
      </c>
      <c r="S502" s="302">
        <v>73</v>
      </c>
      <c r="W502" s="311"/>
      <c r="X502" s="311"/>
      <c r="AE502" s="311"/>
      <c r="AF502" s="311"/>
      <c r="AG502" s="311"/>
      <c r="AH502" s="311"/>
      <c r="AI502" s="311"/>
      <c r="AJ502" s="311"/>
      <c r="AK502" s="311"/>
      <c r="AL502" s="311"/>
    </row>
    <row r="503" spans="2:38" ht="15" customHeight="1" x14ac:dyDescent="0.15">
      <c r="B503" s="436"/>
      <c r="C503" s="433"/>
      <c r="D503" s="299" t="s">
        <v>524</v>
      </c>
      <c r="E503" s="300">
        <v>0</v>
      </c>
      <c r="F503" s="301">
        <v>1</v>
      </c>
      <c r="G503" s="301">
        <v>13</v>
      </c>
      <c r="H503" s="301">
        <v>14</v>
      </c>
      <c r="I503" s="301">
        <v>26</v>
      </c>
      <c r="J503" s="301">
        <v>33</v>
      </c>
      <c r="K503" s="301">
        <v>20</v>
      </c>
      <c r="L503" s="301">
        <v>0.1</v>
      </c>
      <c r="M503" s="301">
        <v>1.9</v>
      </c>
      <c r="N503" s="301">
        <v>2</v>
      </c>
      <c r="O503" s="301"/>
      <c r="P503" s="301" t="s">
        <v>532</v>
      </c>
      <c r="Q503" s="301">
        <v>0.9</v>
      </c>
      <c r="R503" s="301">
        <v>22.4</v>
      </c>
      <c r="S503" s="302">
        <v>85</v>
      </c>
      <c r="W503" s="311"/>
      <c r="X503" s="311"/>
      <c r="AE503" s="311"/>
      <c r="AF503" s="311"/>
      <c r="AG503" s="311"/>
      <c r="AH503" s="311"/>
      <c r="AI503" s="311"/>
      <c r="AJ503" s="311"/>
      <c r="AK503" s="311"/>
      <c r="AL503" s="311"/>
    </row>
    <row r="504" spans="2:38" ht="15" customHeight="1" x14ac:dyDescent="0.15">
      <c r="B504" s="436"/>
      <c r="C504" s="433"/>
      <c r="D504" s="299" t="s">
        <v>525</v>
      </c>
      <c r="E504" s="300">
        <v>0</v>
      </c>
      <c r="F504" s="301">
        <v>1</v>
      </c>
      <c r="G504" s="301">
        <v>13</v>
      </c>
      <c r="H504" s="301">
        <v>14</v>
      </c>
      <c r="I504" s="301">
        <v>22</v>
      </c>
      <c r="J504" s="301">
        <v>28</v>
      </c>
      <c r="K504" s="301">
        <v>25</v>
      </c>
      <c r="L504" s="301">
        <v>0.11</v>
      </c>
      <c r="M504" s="301">
        <v>1.92</v>
      </c>
      <c r="N504" s="301">
        <v>2.0299999999999998</v>
      </c>
      <c r="O504" s="301"/>
      <c r="P504" s="301" t="s">
        <v>508</v>
      </c>
      <c r="Q504" s="301">
        <v>1.2</v>
      </c>
      <c r="R504" s="301">
        <v>22.2</v>
      </c>
      <c r="S504" s="302">
        <v>86</v>
      </c>
      <c r="W504" s="311"/>
      <c r="X504" s="311"/>
      <c r="AE504" s="311"/>
      <c r="AF504" s="311"/>
      <c r="AG504" s="311"/>
      <c r="AH504" s="311"/>
      <c r="AI504" s="311"/>
      <c r="AJ504" s="311"/>
      <c r="AK504" s="311"/>
      <c r="AL504" s="311"/>
    </row>
    <row r="505" spans="2:38" ht="15" customHeight="1" x14ac:dyDescent="0.15">
      <c r="B505" s="436"/>
      <c r="C505" s="433"/>
      <c r="D505" s="299" t="s">
        <v>526</v>
      </c>
      <c r="E505" s="300">
        <v>0</v>
      </c>
      <c r="F505" s="301">
        <v>1</v>
      </c>
      <c r="G505" s="301">
        <v>17</v>
      </c>
      <c r="H505" s="301">
        <v>18</v>
      </c>
      <c r="I505" s="301">
        <v>20</v>
      </c>
      <c r="J505" s="301">
        <v>36</v>
      </c>
      <c r="K505" s="301">
        <v>19</v>
      </c>
      <c r="L505" s="301">
        <v>0.12</v>
      </c>
      <c r="M505" s="301">
        <v>1.94</v>
      </c>
      <c r="N505" s="301">
        <v>2.06</v>
      </c>
      <c r="O505" s="301"/>
      <c r="P505" s="301" t="s">
        <v>549</v>
      </c>
      <c r="Q505" s="301">
        <v>0.6</v>
      </c>
      <c r="R505" s="301">
        <v>21.6</v>
      </c>
      <c r="S505" s="302">
        <v>92</v>
      </c>
      <c r="W505" s="311"/>
      <c r="X505" s="311"/>
      <c r="AE505" s="311"/>
      <c r="AF505" s="311"/>
      <c r="AG505" s="311"/>
      <c r="AH505" s="311"/>
      <c r="AI505" s="311"/>
      <c r="AJ505" s="311"/>
      <c r="AK505" s="311"/>
      <c r="AL505" s="311"/>
    </row>
    <row r="506" spans="2:38" ht="15" customHeight="1" x14ac:dyDescent="0.15">
      <c r="B506" s="436"/>
      <c r="C506" s="433"/>
      <c r="D506" s="299" t="s">
        <v>527</v>
      </c>
      <c r="E506" s="300">
        <v>0</v>
      </c>
      <c r="F506" s="301">
        <v>1</v>
      </c>
      <c r="G506" s="301">
        <v>22</v>
      </c>
      <c r="H506" s="301">
        <v>23</v>
      </c>
      <c r="I506" s="301">
        <v>15</v>
      </c>
      <c r="J506" s="301">
        <v>49</v>
      </c>
      <c r="K506" s="301">
        <v>23</v>
      </c>
      <c r="L506" s="301">
        <v>0.18</v>
      </c>
      <c r="M506" s="301">
        <v>1.98</v>
      </c>
      <c r="N506" s="301">
        <v>2.16</v>
      </c>
      <c r="O506" s="301"/>
      <c r="P506" s="301" t="s">
        <v>495</v>
      </c>
      <c r="Q506" s="301">
        <v>1.7</v>
      </c>
      <c r="R506" s="301">
        <v>21.5</v>
      </c>
      <c r="S506" s="302">
        <v>92</v>
      </c>
      <c r="W506" s="311"/>
      <c r="X506" s="311"/>
      <c r="AE506" s="311"/>
      <c r="AF506" s="311"/>
      <c r="AG506" s="311"/>
      <c r="AH506" s="311"/>
      <c r="AI506" s="311"/>
      <c r="AJ506" s="311"/>
      <c r="AK506" s="311"/>
      <c r="AL506" s="311"/>
    </row>
    <row r="507" spans="2:38" ht="15" customHeight="1" x14ac:dyDescent="0.15">
      <c r="B507" s="436"/>
      <c r="C507" s="433"/>
      <c r="D507" s="299" t="s">
        <v>528</v>
      </c>
      <c r="E507" s="300">
        <v>0</v>
      </c>
      <c r="F507" s="301">
        <v>1</v>
      </c>
      <c r="G507" s="301">
        <v>18</v>
      </c>
      <c r="H507" s="301">
        <v>19</v>
      </c>
      <c r="I507" s="301">
        <v>14</v>
      </c>
      <c r="J507" s="301">
        <v>34</v>
      </c>
      <c r="K507" s="301">
        <v>18</v>
      </c>
      <c r="L507" s="301">
        <v>0.13</v>
      </c>
      <c r="M507" s="301">
        <v>2.0699999999999998</v>
      </c>
      <c r="N507" s="301">
        <v>2.2000000000000002</v>
      </c>
      <c r="O507" s="301"/>
      <c r="P507" s="301" t="s">
        <v>495</v>
      </c>
      <c r="Q507" s="301">
        <v>1.1000000000000001</v>
      </c>
      <c r="R507" s="301">
        <v>21.3</v>
      </c>
      <c r="S507" s="302">
        <v>92</v>
      </c>
      <c r="W507" s="311"/>
      <c r="X507" s="311"/>
      <c r="AE507" s="311"/>
      <c r="AF507" s="311"/>
      <c r="AG507" s="311"/>
      <c r="AH507" s="311"/>
      <c r="AI507" s="311"/>
      <c r="AJ507" s="311"/>
      <c r="AK507" s="311"/>
      <c r="AL507" s="311"/>
    </row>
    <row r="508" spans="2:38" ht="15" customHeight="1" x14ac:dyDescent="0.15">
      <c r="B508" s="436"/>
      <c r="C508" s="433"/>
      <c r="D508" s="299" t="s">
        <v>529</v>
      </c>
      <c r="E508" s="300">
        <v>0</v>
      </c>
      <c r="F508" s="301">
        <v>1</v>
      </c>
      <c r="G508" s="301">
        <v>17</v>
      </c>
      <c r="H508" s="301">
        <v>18</v>
      </c>
      <c r="I508" s="301">
        <v>12</v>
      </c>
      <c r="J508" s="301">
        <v>44</v>
      </c>
      <c r="K508" s="301">
        <v>20</v>
      </c>
      <c r="L508" s="301">
        <v>0.12</v>
      </c>
      <c r="M508" s="301">
        <v>2.15</v>
      </c>
      <c r="N508" s="301">
        <v>2.27</v>
      </c>
      <c r="O508" s="301"/>
      <c r="P508" s="301" t="s">
        <v>500</v>
      </c>
      <c r="Q508" s="301">
        <v>1.6</v>
      </c>
      <c r="R508" s="301">
        <v>21.3</v>
      </c>
      <c r="S508" s="302">
        <v>92</v>
      </c>
      <c r="W508" s="311"/>
      <c r="X508" s="311"/>
      <c r="AE508" s="311"/>
      <c r="AF508" s="311"/>
      <c r="AG508" s="311"/>
      <c r="AH508" s="311"/>
      <c r="AI508" s="311"/>
      <c r="AJ508" s="311"/>
      <c r="AK508" s="311"/>
      <c r="AL508" s="311"/>
    </row>
    <row r="509" spans="2:38" ht="15" customHeight="1" x14ac:dyDescent="0.15">
      <c r="B509" s="436"/>
      <c r="C509" s="433"/>
      <c r="D509" s="299" t="s">
        <v>530</v>
      </c>
      <c r="E509" s="300">
        <v>0</v>
      </c>
      <c r="F509" s="301">
        <v>1</v>
      </c>
      <c r="G509" s="301">
        <v>15</v>
      </c>
      <c r="H509" s="301">
        <v>16</v>
      </c>
      <c r="I509" s="301">
        <v>10</v>
      </c>
      <c r="J509" s="301">
        <v>37</v>
      </c>
      <c r="K509" s="301">
        <v>25</v>
      </c>
      <c r="L509" s="301">
        <v>0.11</v>
      </c>
      <c r="M509" s="301">
        <v>2.2400000000000002</v>
      </c>
      <c r="N509" s="301">
        <v>2.35</v>
      </c>
      <c r="O509" s="301"/>
      <c r="P509" s="301" t="s">
        <v>508</v>
      </c>
      <c r="Q509" s="301">
        <v>1.6</v>
      </c>
      <c r="R509" s="301">
        <v>21.4</v>
      </c>
      <c r="S509" s="302">
        <v>94</v>
      </c>
      <c r="W509" s="311"/>
      <c r="X509" s="311"/>
      <c r="AE509" s="311"/>
      <c r="AF509" s="311"/>
      <c r="AG509" s="311"/>
      <c r="AH509" s="311"/>
      <c r="AI509" s="311"/>
      <c r="AJ509" s="311"/>
      <c r="AK509" s="311"/>
      <c r="AL509" s="311"/>
    </row>
    <row r="510" spans="2:38" ht="15" customHeight="1" x14ac:dyDescent="0.15">
      <c r="B510" s="436"/>
      <c r="C510" s="434"/>
      <c r="D510" s="299" t="s">
        <v>531</v>
      </c>
      <c r="E510" s="300">
        <v>0</v>
      </c>
      <c r="F510" s="301">
        <v>1</v>
      </c>
      <c r="G510" s="301">
        <v>14</v>
      </c>
      <c r="H510" s="301">
        <v>15</v>
      </c>
      <c r="I510" s="301">
        <v>8</v>
      </c>
      <c r="J510" s="301">
        <v>44</v>
      </c>
      <c r="K510" s="301">
        <v>19</v>
      </c>
      <c r="L510" s="301">
        <v>0.11</v>
      </c>
      <c r="M510" s="301">
        <v>2.08</v>
      </c>
      <c r="N510" s="301">
        <v>2.19</v>
      </c>
      <c r="O510" s="301"/>
      <c r="P510" s="301" t="s">
        <v>535</v>
      </c>
      <c r="Q510" s="301">
        <v>0.5</v>
      </c>
      <c r="R510" s="301">
        <v>21.5</v>
      </c>
      <c r="S510" s="302">
        <v>94</v>
      </c>
      <c r="W510" s="311"/>
      <c r="X510" s="311"/>
      <c r="AE510" s="311"/>
      <c r="AF510" s="311"/>
      <c r="AG510" s="311"/>
      <c r="AH510" s="311"/>
      <c r="AI510" s="311"/>
      <c r="AJ510" s="311"/>
      <c r="AK510" s="311"/>
      <c r="AL510" s="311"/>
    </row>
    <row r="511" spans="2:38" ht="15" customHeight="1" x14ac:dyDescent="0.15">
      <c r="B511" s="436"/>
      <c r="C511" s="432">
        <v>42578</v>
      </c>
      <c r="D511" s="299" t="s">
        <v>494</v>
      </c>
      <c r="E511" s="300">
        <v>0</v>
      </c>
      <c r="F511" s="301">
        <v>1</v>
      </c>
      <c r="G511" s="301">
        <v>15</v>
      </c>
      <c r="H511" s="301">
        <v>16</v>
      </c>
      <c r="I511" s="301">
        <v>8</v>
      </c>
      <c r="J511" s="301">
        <v>41</v>
      </c>
      <c r="K511" s="301">
        <v>25</v>
      </c>
      <c r="L511" s="301">
        <v>0.12</v>
      </c>
      <c r="M511" s="301">
        <v>2.06</v>
      </c>
      <c r="N511" s="301">
        <v>2.1800000000000002</v>
      </c>
      <c r="O511" s="301"/>
      <c r="P511" s="301" t="s">
        <v>500</v>
      </c>
      <c r="Q511" s="301">
        <v>1</v>
      </c>
      <c r="R511" s="301">
        <v>21.5</v>
      </c>
      <c r="S511" s="302">
        <v>93</v>
      </c>
      <c r="W511" s="311"/>
      <c r="X511" s="311"/>
      <c r="AE511" s="311"/>
      <c r="AF511" s="311"/>
      <c r="AG511" s="311"/>
      <c r="AH511" s="311"/>
      <c r="AI511" s="311"/>
      <c r="AJ511" s="311"/>
      <c r="AK511" s="311"/>
      <c r="AL511" s="311"/>
    </row>
    <row r="512" spans="2:38" ht="15" customHeight="1" x14ac:dyDescent="0.15">
      <c r="B512" s="436"/>
      <c r="C512" s="433"/>
      <c r="D512" s="299" t="s">
        <v>497</v>
      </c>
      <c r="E512" s="300">
        <v>0</v>
      </c>
      <c r="F512" s="301">
        <v>1</v>
      </c>
      <c r="G512" s="301">
        <v>14</v>
      </c>
      <c r="H512" s="301">
        <v>15</v>
      </c>
      <c r="I512" s="301">
        <v>6</v>
      </c>
      <c r="J512" s="301">
        <v>46</v>
      </c>
      <c r="K512" s="301">
        <v>24</v>
      </c>
      <c r="L512" s="301">
        <v>0.11</v>
      </c>
      <c r="M512" s="301">
        <v>2.27</v>
      </c>
      <c r="N512" s="301">
        <v>2.38</v>
      </c>
      <c r="O512" s="301"/>
      <c r="P512" s="301" t="s">
        <v>508</v>
      </c>
      <c r="Q512" s="301">
        <v>1.5</v>
      </c>
      <c r="R512" s="301">
        <v>21.5</v>
      </c>
      <c r="S512" s="302">
        <v>94</v>
      </c>
      <c r="W512" s="311"/>
      <c r="X512" s="311"/>
      <c r="AE512" s="311"/>
      <c r="AF512" s="311"/>
      <c r="AG512" s="311"/>
      <c r="AH512" s="311"/>
      <c r="AI512" s="311"/>
      <c r="AJ512" s="311"/>
      <c r="AK512" s="311"/>
      <c r="AL512" s="311"/>
    </row>
    <row r="513" spans="2:38" ht="15" customHeight="1" x14ac:dyDescent="0.15">
      <c r="B513" s="436"/>
      <c r="C513" s="433"/>
      <c r="D513" s="299" t="s">
        <v>499</v>
      </c>
      <c r="E513" s="300">
        <v>0</v>
      </c>
      <c r="F513" s="301">
        <v>1</v>
      </c>
      <c r="G513" s="301">
        <v>15</v>
      </c>
      <c r="H513" s="301">
        <v>16</v>
      </c>
      <c r="I513" s="301">
        <v>6</v>
      </c>
      <c r="J513" s="301">
        <v>42</v>
      </c>
      <c r="K513" s="301">
        <v>16</v>
      </c>
      <c r="L513" s="301">
        <v>0.1</v>
      </c>
      <c r="M513" s="301">
        <v>2.2599999999999998</v>
      </c>
      <c r="N513" s="301">
        <v>2.36</v>
      </c>
      <c r="O513" s="301"/>
      <c r="P513" s="301" t="s">
        <v>500</v>
      </c>
      <c r="Q513" s="301">
        <v>1.9</v>
      </c>
      <c r="R513" s="301">
        <v>21.3</v>
      </c>
      <c r="S513" s="302">
        <v>92</v>
      </c>
      <c r="W513" s="311"/>
      <c r="X513" s="311"/>
      <c r="AE513" s="311"/>
      <c r="AF513" s="311"/>
      <c r="AG513" s="311"/>
      <c r="AH513" s="311"/>
      <c r="AI513" s="311"/>
      <c r="AJ513" s="311"/>
      <c r="AK513" s="311"/>
      <c r="AL513" s="311"/>
    </row>
    <row r="514" spans="2:38" ht="15" customHeight="1" x14ac:dyDescent="0.15">
      <c r="B514" s="436"/>
      <c r="C514" s="433"/>
      <c r="D514" s="299" t="s">
        <v>502</v>
      </c>
      <c r="E514" s="300" t="s">
        <v>503</v>
      </c>
      <c r="F514" s="301">
        <v>1</v>
      </c>
      <c r="G514" s="301">
        <v>15</v>
      </c>
      <c r="H514" s="301">
        <v>16</v>
      </c>
      <c r="I514" s="301">
        <v>6</v>
      </c>
      <c r="J514" s="301">
        <v>32</v>
      </c>
      <c r="K514" s="301">
        <v>17</v>
      </c>
      <c r="L514" s="301">
        <v>0.08</v>
      </c>
      <c r="M514" s="301">
        <v>2.25</v>
      </c>
      <c r="N514" s="301">
        <v>2.33</v>
      </c>
      <c r="O514" s="301"/>
      <c r="P514" s="301" t="s">
        <v>500</v>
      </c>
      <c r="Q514" s="301">
        <v>2.1</v>
      </c>
      <c r="R514" s="301">
        <v>21.2</v>
      </c>
      <c r="S514" s="302">
        <v>94</v>
      </c>
      <c r="W514" s="311"/>
      <c r="X514" s="311"/>
      <c r="AE514" s="311"/>
      <c r="AF514" s="311"/>
      <c r="AG514" s="311"/>
      <c r="AH514" s="311"/>
      <c r="AI514" s="311"/>
      <c r="AJ514" s="311"/>
      <c r="AK514" s="311"/>
      <c r="AL514" s="311"/>
    </row>
    <row r="515" spans="2:38" ht="15" customHeight="1" x14ac:dyDescent="0.15">
      <c r="B515" s="436"/>
      <c r="C515" s="433"/>
      <c r="D515" s="299" t="s">
        <v>505</v>
      </c>
      <c r="E515" s="300">
        <v>0</v>
      </c>
      <c r="F515" s="301">
        <v>1</v>
      </c>
      <c r="G515" s="301">
        <v>14</v>
      </c>
      <c r="H515" s="301">
        <v>15</v>
      </c>
      <c r="I515" s="301">
        <v>7</v>
      </c>
      <c r="J515" s="301">
        <v>33</v>
      </c>
      <c r="K515" s="301">
        <v>21</v>
      </c>
      <c r="L515" s="301">
        <v>0.09</v>
      </c>
      <c r="M515" s="301">
        <v>2.2599999999999998</v>
      </c>
      <c r="N515" s="301">
        <v>2.35</v>
      </c>
      <c r="O515" s="301"/>
      <c r="P515" s="301" t="s">
        <v>495</v>
      </c>
      <c r="Q515" s="301">
        <v>1.7</v>
      </c>
      <c r="R515" s="301">
        <v>21.1</v>
      </c>
      <c r="S515" s="302">
        <v>96</v>
      </c>
      <c r="W515" s="311"/>
      <c r="X515" s="311"/>
      <c r="AE515" s="311"/>
      <c r="AF515" s="311"/>
      <c r="AG515" s="311"/>
      <c r="AH515" s="311"/>
      <c r="AI515" s="311"/>
      <c r="AJ515" s="311"/>
      <c r="AK515" s="311"/>
      <c r="AL515" s="311"/>
    </row>
    <row r="516" spans="2:38" ht="15" customHeight="1" x14ac:dyDescent="0.15">
      <c r="B516" s="436"/>
      <c r="C516" s="433"/>
      <c r="D516" s="299" t="s">
        <v>507</v>
      </c>
      <c r="E516" s="300">
        <v>0</v>
      </c>
      <c r="F516" s="301">
        <v>1</v>
      </c>
      <c r="G516" s="301">
        <v>14</v>
      </c>
      <c r="H516" s="301">
        <v>15</v>
      </c>
      <c r="I516" s="301">
        <v>10</v>
      </c>
      <c r="J516" s="301">
        <v>41</v>
      </c>
      <c r="K516" s="301">
        <v>22</v>
      </c>
      <c r="L516" s="301">
        <v>0.09</v>
      </c>
      <c r="M516" s="301">
        <v>2.16</v>
      </c>
      <c r="N516" s="301">
        <v>2.25</v>
      </c>
      <c r="O516" s="301"/>
      <c r="P516" s="301" t="s">
        <v>500</v>
      </c>
      <c r="Q516" s="301">
        <v>2.4</v>
      </c>
      <c r="R516" s="301">
        <v>21</v>
      </c>
      <c r="S516" s="302">
        <v>96</v>
      </c>
      <c r="W516" s="311"/>
      <c r="X516" s="311"/>
      <c r="AE516" s="311"/>
      <c r="AF516" s="311"/>
      <c r="AG516" s="311"/>
      <c r="AH516" s="311"/>
      <c r="AI516" s="311"/>
      <c r="AJ516" s="311"/>
      <c r="AK516" s="311"/>
      <c r="AL516" s="311"/>
    </row>
    <row r="517" spans="2:38" ht="15" customHeight="1" x14ac:dyDescent="0.15">
      <c r="B517" s="436"/>
      <c r="C517" s="433"/>
      <c r="D517" s="299" t="s">
        <v>510</v>
      </c>
      <c r="E517" s="300">
        <v>0</v>
      </c>
      <c r="F517" s="301">
        <v>2</v>
      </c>
      <c r="G517" s="301">
        <v>18</v>
      </c>
      <c r="H517" s="301">
        <v>20</v>
      </c>
      <c r="I517" s="301">
        <v>10</v>
      </c>
      <c r="J517" s="301">
        <v>32</v>
      </c>
      <c r="K517" s="301">
        <v>20</v>
      </c>
      <c r="L517" s="301">
        <v>0.1</v>
      </c>
      <c r="M517" s="301">
        <v>2.02</v>
      </c>
      <c r="N517" s="301">
        <v>2.12</v>
      </c>
      <c r="O517" s="301"/>
      <c r="P517" s="301" t="s">
        <v>495</v>
      </c>
      <c r="Q517" s="301">
        <v>1.8</v>
      </c>
      <c r="R517" s="301">
        <v>21.2</v>
      </c>
      <c r="S517" s="302">
        <v>95</v>
      </c>
      <c r="W517" s="311"/>
      <c r="X517" s="311"/>
      <c r="AE517" s="311"/>
      <c r="AF517" s="311"/>
      <c r="AG517" s="311"/>
      <c r="AH517" s="311"/>
      <c r="AI517" s="311"/>
      <c r="AJ517" s="311"/>
      <c r="AK517" s="311"/>
      <c r="AL517" s="311"/>
    </row>
    <row r="518" spans="2:38" ht="15" customHeight="1" x14ac:dyDescent="0.15">
      <c r="B518" s="436"/>
      <c r="C518" s="433"/>
      <c r="D518" s="299" t="s">
        <v>512</v>
      </c>
      <c r="E518" s="300">
        <v>0</v>
      </c>
      <c r="F518" s="301">
        <v>4</v>
      </c>
      <c r="G518" s="301">
        <v>22</v>
      </c>
      <c r="H518" s="301">
        <v>26</v>
      </c>
      <c r="I518" s="301">
        <v>11</v>
      </c>
      <c r="J518" s="301">
        <v>27</v>
      </c>
      <c r="K518" s="301">
        <v>23</v>
      </c>
      <c r="L518" s="301">
        <v>0.1</v>
      </c>
      <c r="M518" s="301">
        <v>1.95</v>
      </c>
      <c r="N518" s="301">
        <v>2.0499999999999998</v>
      </c>
      <c r="O518" s="301"/>
      <c r="P518" s="301" t="s">
        <v>500</v>
      </c>
      <c r="Q518" s="301">
        <v>1.4</v>
      </c>
      <c r="R518" s="301">
        <v>21.6</v>
      </c>
      <c r="S518" s="302">
        <v>92</v>
      </c>
      <c r="W518" s="311"/>
      <c r="X518" s="311"/>
      <c r="AE518" s="311"/>
      <c r="AF518" s="311"/>
      <c r="AG518" s="311"/>
      <c r="AH518" s="311"/>
      <c r="AI518" s="311"/>
      <c r="AJ518" s="311"/>
      <c r="AK518" s="311"/>
      <c r="AL518" s="311"/>
    </row>
    <row r="519" spans="2:38" ht="15" customHeight="1" x14ac:dyDescent="0.15">
      <c r="B519" s="436"/>
      <c r="C519" s="433"/>
      <c r="D519" s="299" t="s">
        <v>513</v>
      </c>
      <c r="E519" s="300">
        <v>0</v>
      </c>
      <c r="F519" s="301">
        <v>2</v>
      </c>
      <c r="G519" s="301">
        <v>15</v>
      </c>
      <c r="H519" s="301">
        <v>17</v>
      </c>
      <c r="I519" s="301">
        <v>15</v>
      </c>
      <c r="J519" s="301">
        <v>28</v>
      </c>
      <c r="K519" s="301">
        <v>17</v>
      </c>
      <c r="L519" s="301">
        <v>0.11</v>
      </c>
      <c r="M519" s="301">
        <v>1.94</v>
      </c>
      <c r="N519" s="301">
        <v>2.0499999999999998</v>
      </c>
      <c r="O519" s="301"/>
      <c r="P519" s="301" t="s">
        <v>500</v>
      </c>
      <c r="Q519" s="301">
        <v>0.9</v>
      </c>
      <c r="R519" s="301">
        <v>22</v>
      </c>
      <c r="S519" s="302">
        <v>91</v>
      </c>
      <c r="W519" s="311"/>
      <c r="X519" s="311"/>
      <c r="AE519" s="311"/>
      <c r="AF519" s="311"/>
      <c r="AG519" s="311"/>
      <c r="AH519" s="311"/>
      <c r="AI519" s="311"/>
      <c r="AJ519" s="311"/>
      <c r="AK519" s="311"/>
      <c r="AL519" s="311"/>
    </row>
    <row r="520" spans="2:38" ht="15" customHeight="1" thickBot="1" x14ac:dyDescent="0.2">
      <c r="B520" s="436"/>
      <c r="C520" s="433"/>
      <c r="D520" s="312" t="s">
        <v>514</v>
      </c>
      <c r="E520" s="313">
        <v>0</v>
      </c>
      <c r="F520" s="306">
        <v>3</v>
      </c>
      <c r="G520" s="306">
        <v>14</v>
      </c>
      <c r="H520" s="306">
        <v>17</v>
      </c>
      <c r="I520" s="306">
        <v>13</v>
      </c>
      <c r="J520" s="306">
        <v>23</v>
      </c>
      <c r="K520" s="306">
        <v>12</v>
      </c>
      <c r="L520" s="306">
        <v>0.1</v>
      </c>
      <c r="M520" s="306">
        <v>1.98</v>
      </c>
      <c r="N520" s="306">
        <v>2.08</v>
      </c>
      <c r="O520" s="306"/>
      <c r="P520" s="306" t="s">
        <v>532</v>
      </c>
      <c r="Q520" s="306">
        <v>0.9</v>
      </c>
      <c r="R520" s="306">
        <v>23.1</v>
      </c>
      <c r="S520" s="307">
        <v>82</v>
      </c>
      <c r="W520" s="311"/>
      <c r="X520" s="311"/>
      <c r="AE520" s="311"/>
      <c r="AF520" s="311"/>
      <c r="AG520" s="311"/>
      <c r="AH520" s="311"/>
      <c r="AI520" s="311"/>
      <c r="AJ520" s="311"/>
      <c r="AK520" s="311"/>
      <c r="AL520" s="311"/>
    </row>
    <row r="521" spans="2:38" ht="15" customHeight="1" x14ac:dyDescent="0.15">
      <c r="B521" s="436" t="s">
        <v>539</v>
      </c>
      <c r="C521" s="433"/>
      <c r="D521" s="295" t="s">
        <v>516</v>
      </c>
      <c r="E521" s="296">
        <v>0</v>
      </c>
      <c r="F521" s="297">
        <v>2</v>
      </c>
      <c r="G521" s="297">
        <v>14</v>
      </c>
      <c r="H521" s="297">
        <v>16</v>
      </c>
      <c r="I521" s="297">
        <v>19</v>
      </c>
      <c r="J521" s="297">
        <v>17</v>
      </c>
      <c r="K521" s="297">
        <v>11</v>
      </c>
      <c r="L521" s="297">
        <v>0.1</v>
      </c>
      <c r="M521" s="297">
        <v>1.94</v>
      </c>
      <c r="N521" s="297">
        <v>2.04</v>
      </c>
      <c r="O521" s="297"/>
      <c r="P521" s="297" t="s">
        <v>520</v>
      </c>
      <c r="Q521" s="297">
        <v>2.8</v>
      </c>
      <c r="R521" s="297">
        <v>24.2</v>
      </c>
      <c r="S521" s="298">
        <v>81</v>
      </c>
      <c r="W521" s="311"/>
      <c r="X521" s="311"/>
      <c r="AE521" s="311"/>
      <c r="AF521" s="311"/>
      <c r="AG521" s="311"/>
      <c r="AH521" s="311"/>
      <c r="AI521" s="311"/>
      <c r="AJ521" s="311"/>
      <c r="AK521" s="311"/>
      <c r="AL521" s="311"/>
    </row>
    <row r="522" spans="2:38" ht="15" customHeight="1" x14ac:dyDescent="0.15">
      <c r="B522" s="436"/>
      <c r="C522" s="433"/>
      <c r="D522" s="299" t="s">
        <v>518</v>
      </c>
      <c r="E522" s="300">
        <v>0</v>
      </c>
      <c r="F522" s="301">
        <v>4</v>
      </c>
      <c r="G522" s="301">
        <v>21</v>
      </c>
      <c r="H522" s="301">
        <v>25</v>
      </c>
      <c r="I522" s="301">
        <v>14</v>
      </c>
      <c r="J522" s="301">
        <v>27</v>
      </c>
      <c r="K522" s="301">
        <v>11</v>
      </c>
      <c r="L522" s="301">
        <v>0.11</v>
      </c>
      <c r="M522" s="301">
        <v>1.93</v>
      </c>
      <c r="N522" s="301">
        <v>2.04</v>
      </c>
      <c r="O522" s="301"/>
      <c r="P522" s="301" t="s">
        <v>520</v>
      </c>
      <c r="Q522" s="301">
        <v>3</v>
      </c>
      <c r="R522" s="301">
        <v>24.3</v>
      </c>
      <c r="S522" s="302">
        <v>78</v>
      </c>
      <c r="W522" s="311"/>
      <c r="X522" s="311"/>
      <c r="AE522" s="311"/>
      <c r="AF522" s="311"/>
      <c r="AG522" s="311"/>
      <c r="AH522" s="311"/>
      <c r="AI522" s="311"/>
      <c r="AJ522" s="311"/>
      <c r="AK522" s="311"/>
      <c r="AL522" s="311"/>
    </row>
    <row r="523" spans="2:38" ht="15" customHeight="1" x14ac:dyDescent="0.15">
      <c r="B523" s="436"/>
      <c r="C523" s="433"/>
      <c r="D523" s="299" t="s">
        <v>519</v>
      </c>
      <c r="E523" s="300">
        <v>1</v>
      </c>
      <c r="F523" s="301">
        <v>5</v>
      </c>
      <c r="G523" s="301">
        <v>23</v>
      </c>
      <c r="H523" s="301">
        <v>28</v>
      </c>
      <c r="I523" s="301">
        <v>22</v>
      </c>
      <c r="J523" s="301">
        <v>21</v>
      </c>
      <c r="K523" s="301">
        <v>15</v>
      </c>
      <c r="L523" s="301">
        <v>0.12</v>
      </c>
      <c r="M523" s="301">
        <v>1.93</v>
      </c>
      <c r="N523" s="301">
        <v>2.0499999999999998</v>
      </c>
      <c r="O523" s="301"/>
      <c r="P523" s="301" t="s">
        <v>517</v>
      </c>
      <c r="Q523" s="301">
        <v>4</v>
      </c>
      <c r="R523" s="301">
        <v>24.9</v>
      </c>
      <c r="S523" s="302">
        <v>90</v>
      </c>
      <c r="W523" s="311"/>
      <c r="X523" s="311"/>
      <c r="AE523" s="311"/>
      <c r="AF523" s="311"/>
      <c r="AG523" s="311"/>
      <c r="AH523" s="311"/>
      <c r="AI523" s="311"/>
      <c r="AJ523" s="311"/>
      <c r="AK523" s="311"/>
      <c r="AL523" s="311"/>
    </row>
    <row r="524" spans="2:38" ht="15" customHeight="1" x14ac:dyDescent="0.15">
      <c r="B524" s="436"/>
      <c r="C524" s="433"/>
      <c r="D524" s="299" t="s">
        <v>521</v>
      </c>
      <c r="E524" s="300">
        <v>1</v>
      </c>
      <c r="F524" s="301">
        <v>2</v>
      </c>
      <c r="G524" s="301">
        <v>22</v>
      </c>
      <c r="H524" s="301">
        <v>24</v>
      </c>
      <c r="I524" s="301">
        <v>33</v>
      </c>
      <c r="J524" s="301">
        <v>21</v>
      </c>
      <c r="K524" s="301">
        <v>18</v>
      </c>
      <c r="L524" s="301">
        <v>0.12</v>
      </c>
      <c r="M524" s="301">
        <v>1.88</v>
      </c>
      <c r="N524" s="301">
        <v>2</v>
      </c>
      <c r="O524" s="301"/>
      <c r="P524" s="301" t="s">
        <v>520</v>
      </c>
      <c r="Q524" s="301">
        <v>3.5</v>
      </c>
      <c r="R524" s="301">
        <v>25.6</v>
      </c>
      <c r="S524" s="302">
        <v>76</v>
      </c>
      <c r="W524" s="311"/>
      <c r="X524" s="311"/>
      <c r="AE524" s="311"/>
      <c r="AF524" s="311"/>
      <c r="AG524" s="311"/>
      <c r="AH524" s="311"/>
      <c r="AI524" s="311"/>
      <c r="AJ524" s="311"/>
      <c r="AK524" s="311"/>
      <c r="AL524" s="311"/>
    </row>
    <row r="525" spans="2:38" ht="15" customHeight="1" x14ac:dyDescent="0.15">
      <c r="B525" s="436"/>
      <c r="C525" s="433"/>
      <c r="D525" s="299" t="s">
        <v>522</v>
      </c>
      <c r="E525" s="300">
        <v>1</v>
      </c>
      <c r="F525" s="301">
        <v>2</v>
      </c>
      <c r="G525" s="301">
        <v>21</v>
      </c>
      <c r="H525" s="301">
        <v>23</v>
      </c>
      <c r="I525" s="301">
        <v>37</v>
      </c>
      <c r="J525" s="301">
        <v>29</v>
      </c>
      <c r="K525" s="301">
        <v>17</v>
      </c>
      <c r="L525" s="301">
        <v>0.1</v>
      </c>
      <c r="M525" s="301">
        <v>1.88</v>
      </c>
      <c r="N525" s="301">
        <v>1.98</v>
      </c>
      <c r="O525" s="301"/>
      <c r="P525" s="301" t="s">
        <v>517</v>
      </c>
      <c r="Q525" s="301">
        <v>2.4</v>
      </c>
      <c r="R525" s="301">
        <v>26.3</v>
      </c>
      <c r="S525" s="302">
        <v>76</v>
      </c>
      <c r="W525" s="311"/>
      <c r="X525" s="311"/>
      <c r="AE525" s="311"/>
      <c r="AF525" s="311"/>
      <c r="AG525" s="311"/>
      <c r="AH525" s="311"/>
      <c r="AI525" s="311"/>
      <c r="AJ525" s="311"/>
      <c r="AK525" s="311"/>
      <c r="AL525" s="311"/>
    </row>
    <row r="526" spans="2:38" ht="15" customHeight="1" x14ac:dyDescent="0.15">
      <c r="B526" s="436"/>
      <c r="C526" s="433"/>
      <c r="D526" s="299" t="s">
        <v>523</v>
      </c>
      <c r="E526" s="300">
        <v>1</v>
      </c>
      <c r="F526" s="301">
        <v>2</v>
      </c>
      <c r="G526" s="301">
        <v>21</v>
      </c>
      <c r="H526" s="301">
        <v>23</v>
      </c>
      <c r="I526" s="301">
        <v>42</v>
      </c>
      <c r="J526" s="301">
        <v>26</v>
      </c>
      <c r="K526" s="301">
        <v>17</v>
      </c>
      <c r="L526" s="301">
        <v>0.13</v>
      </c>
      <c r="M526" s="301">
        <v>1.89</v>
      </c>
      <c r="N526" s="301">
        <v>2.02</v>
      </c>
      <c r="O526" s="301"/>
      <c r="P526" s="301" t="s">
        <v>517</v>
      </c>
      <c r="Q526" s="301">
        <v>1.9</v>
      </c>
      <c r="R526" s="301">
        <v>26.4</v>
      </c>
      <c r="S526" s="302">
        <v>74</v>
      </c>
      <c r="W526" s="311"/>
      <c r="X526" s="311"/>
      <c r="AE526" s="311"/>
      <c r="AF526" s="311"/>
      <c r="AG526" s="311"/>
      <c r="AH526" s="311"/>
      <c r="AI526" s="311"/>
      <c r="AJ526" s="311"/>
      <c r="AK526" s="311"/>
      <c r="AL526" s="311"/>
    </row>
    <row r="527" spans="2:38" ht="15" customHeight="1" x14ac:dyDescent="0.15">
      <c r="B527" s="436"/>
      <c r="C527" s="433"/>
      <c r="D527" s="299" t="s">
        <v>524</v>
      </c>
      <c r="E527" s="300">
        <v>1</v>
      </c>
      <c r="F527" s="301">
        <v>1</v>
      </c>
      <c r="G527" s="301">
        <v>19</v>
      </c>
      <c r="H527" s="301">
        <v>20</v>
      </c>
      <c r="I527" s="301">
        <v>45</v>
      </c>
      <c r="J527" s="301">
        <v>32</v>
      </c>
      <c r="K527" s="301">
        <v>16</v>
      </c>
      <c r="L527" s="301">
        <v>0.12</v>
      </c>
      <c r="M527" s="301">
        <v>1.9</v>
      </c>
      <c r="N527" s="301">
        <v>2.02</v>
      </c>
      <c r="O527" s="301"/>
      <c r="P527" s="301" t="s">
        <v>520</v>
      </c>
      <c r="Q527" s="301">
        <v>2.2999999999999998</v>
      </c>
      <c r="R527" s="301">
        <v>26</v>
      </c>
      <c r="S527" s="302">
        <v>75</v>
      </c>
      <c r="W527" s="311"/>
      <c r="X527" s="311"/>
      <c r="AE527" s="311"/>
      <c r="AF527" s="311"/>
      <c r="AG527" s="311"/>
      <c r="AH527" s="311"/>
      <c r="AI527" s="311"/>
      <c r="AJ527" s="311"/>
      <c r="AK527" s="311"/>
      <c r="AL527" s="311"/>
    </row>
    <row r="528" spans="2:38" ht="15" customHeight="1" x14ac:dyDescent="0.15">
      <c r="B528" s="436"/>
      <c r="C528" s="433"/>
      <c r="D528" s="299" t="s">
        <v>525</v>
      </c>
      <c r="E528" s="300">
        <v>1</v>
      </c>
      <c r="F528" s="301">
        <v>1</v>
      </c>
      <c r="G528" s="301">
        <v>17</v>
      </c>
      <c r="H528" s="301">
        <v>18</v>
      </c>
      <c r="I528" s="301">
        <v>39</v>
      </c>
      <c r="J528" s="301">
        <v>24</v>
      </c>
      <c r="K528" s="301">
        <v>15</v>
      </c>
      <c r="L528" s="301">
        <v>0.11</v>
      </c>
      <c r="M528" s="301">
        <v>1.91</v>
      </c>
      <c r="N528" s="301">
        <v>2.02</v>
      </c>
      <c r="O528" s="301"/>
      <c r="P528" s="301" t="s">
        <v>520</v>
      </c>
      <c r="Q528" s="301">
        <v>1.9</v>
      </c>
      <c r="R528" s="301">
        <v>25.5</v>
      </c>
      <c r="S528" s="302">
        <v>77</v>
      </c>
      <c r="W528" s="311"/>
      <c r="X528" s="311"/>
      <c r="AE528" s="311"/>
      <c r="AF528" s="311"/>
      <c r="AG528" s="311"/>
      <c r="AH528" s="311"/>
      <c r="AI528" s="311"/>
      <c r="AJ528" s="311"/>
      <c r="AK528" s="311"/>
      <c r="AL528" s="311"/>
    </row>
    <row r="529" spans="2:38" ht="15" customHeight="1" x14ac:dyDescent="0.15">
      <c r="B529" s="436"/>
      <c r="C529" s="433"/>
      <c r="D529" s="299" t="s">
        <v>526</v>
      </c>
      <c r="E529" s="300">
        <v>0</v>
      </c>
      <c r="F529" s="301">
        <v>1</v>
      </c>
      <c r="G529" s="301">
        <v>14</v>
      </c>
      <c r="H529" s="301">
        <v>15</v>
      </c>
      <c r="I529" s="301">
        <v>30</v>
      </c>
      <c r="J529" s="301">
        <v>19</v>
      </c>
      <c r="K529" s="301">
        <v>11</v>
      </c>
      <c r="L529" s="301">
        <v>0.09</v>
      </c>
      <c r="M529" s="301">
        <v>1.93</v>
      </c>
      <c r="N529" s="301">
        <v>2.02</v>
      </c>
      <c r="O529" s="301"/>
      <c r="P529" s="301" t="s">
        <v>517</v>
      </c>
      <c r="Q529" s="301">
        <v>1.6</v>
      </c>
      <c r="R529" s="301">
        <v>25.1</v>
      </c>
      <c r="S529" s="302">
        <v>80</v>
      </c>
      <c r="W529" s="311"/>
      <c r="X529" s="311"/>
      <c r="AE529" s="311"/>
      <c r="AF529" s="311"/>
      <c r="AG529" s="311"/>
      <c r="AH529" s="311"/>
      <c r="AI529" s="311"/>
      <c r="AJ529" s="311"/>
      <c r="AK529" s="311"/>
      <c r="AL529" s="311"/>
    </row>
    <row r="530" spans="2:38" ht="15" customHeight="1" x14ac:dyDescent="0.15">
      <c r="B530" s="436"/>
      <c r="C530" s="433"/>
      <c r="D530" s="299" t="s">
        <v>527</v>
      </c>
      <c r="E530" s="300">
        <v>0</v>
      </c>
      <c r="F530" s="301">
        <v>1</v>
      </c>
      <c r="G530" s="301">
        <v>14</v>
      </c>
      <c r="H530" s="301">
        <v>15</v>
      </c>
      <c r="I530" s="301">
        <v>24</v>
      </c>
      <c r="J530" s="301">
        <v>24</v>
      </c>
      <c r="K530" s="301">
        <v>10</v>
      </c>
      <c r="L530" s="301">
        <v>0.08</v>
      </c>
      <c r="M530" s="301">
        <v>1.95</v>
      </c>
      <c r="N530" s="301">
        <v>2.0299999999999998</v>
      </c>
      <c r="O530" s="301"/>
      <c r="P530" s="301" t="s">
        <v>520</v>
      </c>
      <c r="Q530" s="301">
        <v>1.7</v>
      </c>
      <c r="R530" s="301">
        <v>24.5</v>
      </c>
      <c r="S530" s="302">
        <v>77</v>
      </c>
      <c r="W530" s="311"/>
      <c r="X530" s="311"/>
      <c r="AE530" s="311"/>
      <c r="AF530" s="311"/>
      <c r="AG530" s="311"/>
      <c r="AH530" s="311"/>
      <c r="AI530" s="311"/>
      <c r="AJ530" s="311"/>
      <c r="AK530" s="311"/>
      <c r="AL530" s="311"/>
    </row>
    <row r="531" spans="2:38" ht="15" customHeight="1" x14ac:dyDescent="0.15">
      <c r="B531" s="436"/>
      <c r="C531" s="433"/>
      <c r="D531" s="299" t="s">
        <v>528</v>
      </c>
      <c r="E531" s="300">
        <v>1</v>
      </c>
      <c r="F531" s="301">
        <v>1</v>
      </c>
      <c r="G531" s="301">
        <v>17</v>
      </c>
      <c r="H531" s="301">
        <v>18</v>
      </c>
      <c r="I531" s="301">
        <v>19</v>
      </c>
      <c r="J531" s="301">
        <v>20</v>
      </c>
      <c r="K531" s="301">
        <v>14</v>
      </c>
      <c r="L531" s="301">
        <v>0.09</v>
      </c>
      <c r="M531" s="301">
        <v>1.98</v>
      </c>
      <c r="N531" s="301">
        <v>2.0699999999999998</v>
      </c>
      <c r="O531" s="301"/>
      <c r="P531" s="301" t="s">
        <v>517</v>
      </c>
      <c r="Q531" s="301">
        <v>0.7</v>
      </c>
      <c r="R531" s="301">
        <v>24.2</v>
      </c>
      <c r="S531" s="302">
        <v>81</v>
      </c>
      <c r="W531" s="311"/>
      <c r="X531" s="311"/>
      <c r="AE531" s="311"/>
      <c r="AF531" s="311"/>
      <c r="AG531" s="311"/>
      <c r="AH531" s="311"/>
      <c r="AI531" s="311"/>
      <c r="AJ531" s="311"/>
      <c r="AK531" s="311"/>
      <c r="AL531" s="311"/>
    </row>
    <row r="532" spans="2:38" ht="15" customHeight="1" x14ac:dyDescent="0.15">
      <c r="B532" s="436"/>
      <c r="C532" s="433"/>
      <c r="D532" s="299" t="s">
        <v>529</v>
      </c>
      <c r="E532" s="300">
        <v>1</v>
      </c>
      <c r="F532" s="301">
        <v>1</v>
      </c>
      <c r="G532" s="301">
        <v>18</v>
      </c>
      <c r="H532" s="301">
        <v>19</v>
      </c>
      <c r="I532" s="301">
        <v>16</v>
      </c>
      <c r="J532" s="301">
        <v>29</v>
      </c>
      <c r="K532" s="301">
        <v>15</v>
      </c>
      <c r="L532" s="301">
        <v>0.12</v>
      </c>
      <c r="M532" s="301">
        <v>2.0299999999999998</v>
      </c>
      <c r="N532" s="301">
        <v>2.15</v>
      </c>
      <c r="O532" s="301"/>
      <c r="P532" s="301" t="s">
        <v>520</v>
      </c>
      <c r="Q532" s="301">
        <v>1.1000000000000001</v>
      </c>
      <c r="R532" s="301">
        <v>23.8</v>
      </c>
      <c r="S532" s="302">
        <v>81</v>
      </c>
      <c r="W532" s="311"/>
      <c r="X532" s="311"/>
      <c r="AE532" s="311"/>
      <c r="AF532" s="311"/>
      <c r="AG532" s="311"/>
      <c r="AH532" s="311"/>
      <c r="AI532" s="311"/>
      <c r="AJ532" s="311"/>
      <c r="AK532" s="311"/>
      <c r="AL532" s="311"/>
    </row>
    <row r="533" spans="2:38" ht="15" customHeight="1" x14ac:dyDescent="0.15">
      <c r="B533" s="436"/>
      <c r="C533" s="433"/>
      <c r="D533" s="299" t="s">
        <v>530</v>
      </c>
      <c r="E533" s="300">
        <v>1</v>
      </c>
      <c r="F533" s="301">
        <v>1</v>
      </c>
      <c r="G533" s="301">
        <v>18</v>
      </c>
      <c r="H533" s="301">
        <v>19</v>
      </c>
      <c r="I533" s="301">
        <v>15</v>
      </c>
      <c r="J533" s="301">
        <v>20</v>
      </c>
      <c r="K533" s="301">
        <v>19</v>
      </c>
      <c r="L533" s="301">
        <v>0.1</v>
      </c>
      <c r="M533" s="301">
        <v>2.0699999999999998</v>
      </c>
      <c r="N533" s="301">
        <v>2.17</v>
      </c>
      <c r="O533" s="301"/>
      <c r="P533" s="301" t="s">
        <v>520</v>
      </c>
      <c r="Q533" s="301">
        <v>1.1000000000000001</v>
      </c>
      <c r="R533" s="301">
        <v>23.7</v>
      </c>
      <c r="S533" s="302">
        <v>82</v>
      </c>
      <c r="W533" s="311"/>
      <c r="X533" s="311"/>
      <c r="AE533" s="311"/>
      <c r="AF533" s="311"/>
      <c r="AG533" s="311"/>
      <c r="AH533" s="311"/>
      <c r="AI533" s="311"/>
      <c r="AJ533" s="311"/>
      <c r="AK533" s="311"/>
      <c r="AL533" s="311"/>
    </row>
    <row r="534" spans="2:38" ht="15" customHeight="1" x14ac:dyDescent="0.15">
      <c r="B534" s="436"/>
      <c r="C534" s="434"/>
      <c r="D534" s="299" t="s">
        <v>531</v>
      </c>
      <c r="E534" s="300">
        <v>1</v>
      </c>
      <c r="F534" s="301">
        <v>1</v>
      </c>
      <c r="G534" s="301">
        <v>16</v>
      </c>
      <c r="H534" s="301">
        <v>17</v>
      </c>
      <c r="I534" s="301">
        <v>15</v>
      </c>
      <c r="J534" s="301">
        <v>26</v>
      </c>
      <c r="K534" s="301">
        <v>18</v>
      </c>
      <c r="L534" s="301">
        <v>0.09</v>
      </c>
      <c r="M534" s="301">
        <v>2</v>
      </c>
      <c r="N534" s="301">
        <v>2.09</v>
      </c>
      <c r="O534" s="301"/>
      <c r="P534" s="301" t="s">
        <v>517</v>
      </c>
      <c r="Q534" s="301">
        <v>1.1000000000000001</v>
      </c>
      <c r="R534" s="301">
        <v>23.3</v>
      </c>
      <c r="S534" s="302">
        <v>84</v>
      </c>
      <c r="W534" s="311"/>
      <c r="X534" s="311"/>
      <c r="AE534" s="311"/>
      <c r="AF534" s="311"/>
      <c r="AG534" s="311"/>
      <c r="AH534" s="311"/>
      <c r="AI534" s="311"/>
      <c r="AJ534" s="311"/>
      <c r="AK534" s="311"/>
      <c r="AL534" s="311"/>
    </row>
    <row r="535" spans="2:38" ht="15" customHeight="1" x14ac:dyDescent="0.15">
      <c r="B535" s="436"/>
      <c r="C535" s="432">
        <v>42579</v>
      </c>
      <c r="D535" s="299" t="s">
        <v>494</v>
      </c>
      <c r="E535" s="300">
        <v>0</v>
      </c>
      <c r="F535" s="301">
        <v>1</v>
      </c>
      <c r="G535" s="301">
        <v>16</v>
      </c>
      <c r="H535" s="301">
        <v>17</v>
      </c>
      <c r="I535" s="301">
        <v>13</v>
      </c>
      <c r="J535" s="301">
        <v>19</v>
      </c>
      <c r="K535" s="301">
        <v>8</v>
      </c>
      <c r="L535" s="301">
        <v>7.0000000000000007E-2</v>
      </c>
      <c r="M535" s="301">
        <v>2.02</v>
      </c>
      <c r="N535" s="301">
        <v>2.09</v>
      </c>
      <c r="O535" s="301"/>
      <c r="P535" s="301" t="s">
        <v>517</v>
      </c>
      <c r="Q535" s="301">
        <v>1.1000000000000001</v>
      </c>
      <c r="R535" s="301">
        <v>22.6</v>
      </c>
      <c r="S535" s="302">
        <v>88</v>
      </c>
      <c r="W535" s="311"/>
      <c r="X535" s="311"/>
      <c r="AE535" s="311"/>
      <c r="AF535" s="311"/>
      <c r="AG535" s="311"/>
      <c r="AH535" s="311"/>
      <c r="AI535" s="311"/>
      <c r="AJ535" s="311"/>
      <c r="AK535" s="311"/>
      <c r="AL535" s="311"/>
    </row>
    <row r="536" spans="2:38" ht="15" customHeight="1" x14ac:dyDescent="0.15">
      <c r="B536" s="436"/>
      <c r="C536" s="433"/>
      <c r="D536" s="299" t="s">
        <v>497</v>
      </c>
      <c r="E536" s="300">
        <v>0</v>
      </c>
      <c r="F536" s="301">
        <v>1</v>
      </c>
      <c r="G536" s="301">
        <v>16</v>
      </c>
      <c r="H536" s="301">
        <v>17</v>
      </c>
      <c r="I536" s="301">
        <v>10</v>
      </c>
      <c r="J536" s="301">
        <v>19</v>
      </c>
      <c r="K536" s="301">
        <v>8</v>
      </c>
      <c r="L536" s="301">
        <v>0.09</v>
      </c>
      <c r="M536" s="301">
        <v>2.0699999999999998</v>
      </c>
      <c r="N536" s="301">
        <v>2.16</v>
      </c>
      <c r="O536" s="301"/>
      <c r="P536" s="301" t="s">
        <v>520</v>
      </c>
      <c r="Q536" s="301">
        <v>1.2</v>
      </c>
      <c r="R536" s="301">
        <v>22.4</v>
      </c>
      <c r="S536" s="302">
        <v>90</v>
      </c>
      <c r="W536" s="311"/>
      <c r="X536" s="311"/>
      <c r="AE536" s="311"/>
      <c r="AF536" s="311"/>
      <c r="AG536" s="311"/>
      <c r="AH536" s="311"/>
      <c r="AI536" s="311"/>
      <c r="AJ536" s="311"/>
      <c r="AK536" s="311"/>
      <c r="AL536" s="311"/>
    </row>
    <row r="537" spans="2:38" ht="15" customHeight="1" x14ac:dyDescent="0.15">
      <c r="B537" s="436"/>
      <c r="C537" s="433"/>
      <c r="D537" s="299" t="s">
        <v>499</v>
      </c>
      <c r="E537" s="300">
        <v>0</v>
      </c>
      <c r="F537" s="301">
        <v>1</v>
      </c>
      <c r="G537" s="301">
        <v>19</v>
      </c>
      <c r="H537" s="301">
        <v>20</v>
      </c>
      <c r="I537" s="301">
        <v>7</v>
      </c>
      <c r="J537" s="301">
        <v>20</v>
      </c>
      <c r="K537" s="301">
        <v>16</v>
      </c>
      <c r="L537" s="301">
        <v>0.08</v>
      </c>
      <c r="M537" s="301">
        <v>2.11</v>
      </c>
      <c r="N537" s="301">
        <v>2.19</v>
      </c>
      <c r="O537" s="301"/>
      <c r="P537" s="301" t="s">
        <v>517</v>
      </c>
      <c r="Q537" s="301">
        <v>1.2</v>
      </c>
      <c r="R537" s="301">
        <v>22.6</v>
      </c>
      <c r="S537" s="302">
        <v>90</v>
      </c>
      <c r="W537" s="311"/>
      <c r="X537" s="311"/>
      <c r="AE537" s="311"/>
      <c r="AF537" s="311"/>
      <c r="AG537" s="311"/>
      <c r="AH537" s="311"/>
      <c r="AI537" s="311"/>
      <c r="AJ537" s="311"/>
      <c r="AK537" s="311"/>
      <c r="AL537" s="311"/>
    </row>
    <row r="538" spans="2:38" ht="15" customHeight="1" x14ac:dyDescent="0.15">
      <c r="B538" s="436"/>
      <c r="C538" s="433"/>
      <c r="D538" s="299" t="s">
        <v>502</v>
      </c>
      <c r="E538" s="300">
        <v>1</v>
      </c>
      <c r="F538" s="301">
        <v>1</v>
      </c>
      <c r="G538" s="301">
        <v>21</v>
      </c>
      <c r="H538" s="301">
        <v>22</v>
      </c>
      <c r="I538" s="301">
        <v>5</v>
      </c>
      <c r="J538" s="301">
        <v>21</v>
      </c>
      <c r="K538" s="301">
        <v>16</v>
      </c>
      <c r="L538" s="301">
        <v>0.1</v>
      </c>
      <c r="M538" s="301">
        <v>2.13</v>
      </c>
      <c r="N538" s="301">
        <v>2.23</v>
      </c>
      <c r="O538" s="301"/>
      <c r="P538" s="301" t="s">
        <v>520</v>
      </c>
      <c r="Q538" s="301">
        <v>1.4</v>
      </c>
      <c r="R538" s="301">
        <v>22.6</v>
      </c>
      <c r="S538" s="302">
        <v>90</v>
      </c>
      <c r="W538" s="311"/>
      <c r="X538" s="311"/>
      <c r="AE538" s="311"/>
      <c r="AF538" s="311"/>
      <c r="AG538" s="311"/>
      <c r="AH538" s="311"/>
      <c r="AI538" s="311"/>
      <c r="AJ538" s="311"/>
      <c r="AK538" s="311"/>
      <c r="AL538" s="311"/>
    </row>
    <row r="539" spans="2:38" ht="15" customHeight="1" x14ac:dyDescent="0.15">
      <c r="B539" s="436"/>
      <c r="C539" s="433"/>
      <c r="D539" s="299" t="s">
        <v>505</v>
      </c>
      <c r="E539" s="300">
        <v>1</v>
      </c>
      <c r="F539" s="301">
        <v>1</v>
      </c>
      <c r="G539" s="301">
        <v>21</v>
      </c>
      <c r="H539" s="301">
        <v>22</v>
      </c>
      <c r="I539" s="301">
        <v>5</v>
      </c>
      <c r="J539" s="301">
        <v>18</v>
      </c>
      <c r="K539" s="301">
        <v>9</v>
      </c>
      <c r="L539" s="301">
        <v>0.1</v>
      </c>
      <c r="M539" s="301">
        <v>2.1</v>
      </c>
      <c r="N539" s="301">
        <v>2.2000000000000002</v>
      </c>
      <c r="O539" s="301"/>
      <c r="P539" s="301" t="s">
        <v>520</v>
      </c>
      <c r="Q539" s="301">
        <v>0.8</v>
      </c>
      <c r="R539" s="301">
        <v>22.5</v>
      </c>
      <c r="S539" s="302">
        <v>92</v>
      </c>
      <c r="W539" s="311"/>
      <c r="X539" s="311"/>
      <c r="AE539" s="311"/>
      <c r="AF539" s="311"/>
      <c r="AG539" s="311"/>
      <c r="AH539" s="311"/>
      <c r="AI539" s="311"/>
      <c r="AJ539" s="311"/>
      <c r="AK539" s="311"/>
      <c r="AL539" s="311"/>
    </row>
    <row r="540" spans="2:38" ht="15" customHeight="1" x14ac:dyDescent="0.15">
      <c r="B540" s="436"/>
      <c r="C540" s="433"/>
      <c r="D540" s="299" t="s">
        <v>507</v>
      </c>
      <c r="E540" s="300">
        <v>1</v>
      </c>
      <c r="F540" s="301">
        <v>2</v>
      </c>
      <c r="G540" s="301">
        <v>21</v>
      </c>
      <c r="H540" s="301">
        <v>23</v>
      </c>
      <c r="I540" s="301">
        <v>6</v>
      </c>
      <c r="J540" s="301">
        <v>25</v>
      </c>
      <c r="K540" s="301">
        <v>14</v>
      </c>
      <c r="L540" s="301">
        <v>0.1</v>
      </c>
      <c r="M540" s="301">
        <v>2.1</v>
      </c>
      <c r="N540" s="301">
        <v>2.2000000000000002</v>
      </c>
      <c r="O540" s="301"/>
      <c r="P540" s="301" t="s">
        <v>520</v>
      </c>
      <c r="Q540" s="301">
        <v>1</v>
      </c>
      <c r="R540" s="301">
        <v>22.8</v>
      </c>
      <c r="S540" s="302">
        <v>90</v>
      </c>
      <c r="W540" s="311"/>
      <c r="X540" s="311"/>
      <c r="AE540" s="311"/>
      <c r="AF540" s="311"/>
      <c r="AG540" s="311"/>
      <c r="AH540" s="311"/>
      <c r="AI540" s="311"/>
      <c r="AJ540" s="311"/>
      <c r="AK540" s="311"/>
      <c r="AL540" s="311"/>
    </row>
    <row r="541" spans="2:38" ht="15" customHeight="1" x14ac:dyDescent="0.15">
      <c r="B541" s="436"/>
      <c r="C541" s="433"/>
      <c r="D541" s="299" t="s">
        <v>510</v>
      </c>
      <c r="E541" s="300">
        <v>1</v>
      </c>
      <c r="F541" s="301">
        <v>3</v>
      </c>
      <c r="G541" s="301">
        <v>21</v>
      </c>
      <c r="H541" s="301">
        <v>24</v>
      </c>
      <c r="I541" s="301">
        <v>7</v>
      </c>
      <c r="J541" s="301">
        <v>22</v>
      </c>
      <c r="K541" s="301">
        <v>12</v>
      </c>
      <c r="L541" s="301">
        <v>0.12</v>
      </c>
      <c r="M541" s="301">
        <v>2.0299999999999998</v>
      </c>
      <c r="N541" s="301">
        <v>2.15</v>
      </c>
      <c r="O541" s="301"/>
      <c r="P541" s="301" t="s">
        <v>520</v>
      </c>
      <c r="Q541" s="301">
        <v>0.9</v>
      </c>
      <c r="R541" s="301">
        <v>23.3</v>
      </c>
      <c r="S541" s="302">
        <v>87</v>
      </c>
      <c r="W541" s="311"/>
      <c r="X541" s="311"/>
      <c r="AE541" s="311"/>
      <c r="AF541" s="311"/>
      <c r="AG541" s="311"/>
      <c r="AH541" s="311"/>
      <c r="AI541" s="311"/>
      <c r="AJ541" s="311"/>
      <c r="AK541" s="311"/>
      <c r="AL541" s="311"/>
    </row>
    <row r="542" spans="2:38" ht="15" customHeight="1" x14ac:dyDescent="0.15">
      <c r="B542" s="436"/>
      <c r="C542" s="433"/>
      <c r="D542" s="299" t="s">
        <v>512</v>
      </c>
      <c r="E542" s="300">
        <v>1</v>
      </c>
      <c r="F542" s="301">
        <v>4</v>
      </c>
      <c r="G542" s="301">
        <v>20</v>
      </c>
      <c r="H542" s="301">
        <v>24</v>
      </c>
      <c r="I542" s="301">
        <v>8</v>
      </c>
      <c r="J542" s="301">
        <v>25</v>
      </c>
      <c r="K542" s="301">
        <v>13</v>
      </c>
      <c r="L542" s="301">
        <v>0.11</v>
      </c>
      <c r="M542" s="301">
        <v>2.02</v>
      </c>
      <c r="N542" s="301">
        <v>2.13</v>
      </c>
      <c r="O542" s="301"/>
      <c r="P542" s="301" t="s">
        <v>520</v>
      </c>
      <c r="Q542" s="301">
        <v>1.2</v>
      </c>
      <c r="R542" s="301">
        <v>23.9</v>
      </c>
      <c r="S542" s="302">
        <v>84</v>
      </c>
      <c r="W542" s="311"/>
      <c r="X542" s="311"/>
      <c r="AE542" s="311"/>
      <c r="AF542" s="311"/>
      <c r="AG542" s="311"/>
      <c r="AH542" s="311"/>
      <c r="AI542" s="311"/>
      <c r="AJ542" s="311"/>
      <c r="AK542" s="311"/>
      <c r="AL542" s="311"/>
    </row>
    <row r="543" spans="2:38" ht="15" customHeight="1" x14ac:dyDescent="0.15">
      <c r="B543" s="436"/>
      <c r="C543" s="433"/>
      <c r="D543" s="299" t="s">
        <v>513</v>
      </c>
      <c r="E543" s="300">
        <v>1</v>
      </c>
      <c r="F543" s="301">
        <v>5</v>
      </c>
      <c r="G543" s="301">
        <v>20</v>
      </c>
      <c r="H543" s="301">
        <v>25</v>
      </c>
      <c r="I543" s="301">
        <v>9</v>
      </c>
      <c r="J543" s="301">
        <v>21</v>
      </c>
      <c r="K543" s="301">
        <v>14</v>
      </c>
      <c r="L543" s="301">
        <v>0.12</v>
      </c>
      <c r="M543" s="301">
        <v>2.0099999999999998</v>
      </c>
      <c r="N543" s="301">
        <v>2.13</v>
      </c>
      <c r="O543" s="301"/>
      <c r="P543" s="301" t="s">
        <v>517</v>
      </c>
      <c r="Q543" s="301">
        <v>1.4</v>
      </c>
      <c r="R543" s="301">
        <v>24.5</v>
      </c>
      <c r="S543" s="302">
        <v>80</v>
      </c>
      <c r="W543" s="311"/>
      <c r="X543" s="311"/>
      <c r="AE543" s="311"/>
      <c r="AF543" s="311"/>
      <c r="AG543" s="311"/>
      <c r="AH543" s="311"/>
      <c r="AI543" s="311"/>
      <c r="AJ543" s="311"/>
      <c r="AK543" s="311"/>
      <c r="AL543" s="311"/>
    </row>
    <row r="544" spans="2:38" ht="15" customHeight="1" thickBot="1" x14ac:dyDescent="0.2">
      <c r="B544" s="436"/>
      <c r="C544" s="433"/>
      <c r="D544" s="312" t="s">
        <v>514</v>
      </c>
      <c r="E544" s="313">
        <v>1</v>
      </c>
      <c r="F544" s="306">
        <v>5</v>
      </c>
      <c r="G544" s="306">
        <v>19</v>
      </c>
      <c r="H544" s="306">
        <v>24</v>
      </c>
      <c r="I544" s="306">
        <v>15</v>
      </c>
      <c r="J544" s="306">
        <v>34</v>
      </c>
      <c r="K544" s="306">
        <v>17</v>
      </c>
      <c r="L544" s="306">
        <v>0.12</v>
      </c>
      <c r="M544" s="306">
        <v>1.96</v>
      </c>
      <c r="N544" s="306">
        <v>2.08</v>
      </c>
      <c r="O544" s="306"/>
      <c r="P544" s="306" t="s">
        <v>517</v>
      </c>
      <c r="Q544" s="306">
        <v>1.6</v>
      </c>
      <c r="R544" s="306">
        <v>25.6</v>
      </c>
      <c r="S544" s="307">
        <v>75</v>
      </c>
      <c r="W544" s="311"/>
      <c r="X544" s="311"/>
      <c r="AE544" s="311"/>
      <c r="AF544" s="311"/>
      <c r="AG544" s="311"/>
      <c r="AH544" s="311"/>
      <c r="AI544" s="311"/>
      <c r="AJ544" s="311"/>
      <c r="AK544" s="311"/>
      <c r="AL544" s="311"/>
    </row>
    <row r="545" spans="2:38" ht="15" customHeight="1" x14ac:dyDescent="0.15">
      <c r="B545" s="436" t="s">
        <v>539</v>
      </c>
      <c r="C545" s="433"/>
      <c r="D545" s="295" t="s">
        <v>516</v>
      </c>
      <c r="E545" s="296">
        <v>1</v>
      </c>
      <c r="F545" s="297">
        <v>2</v>
      </c>
      <c r="G545" s="297">
        <v>19</v>
      </c>
      <c r="H545" s="297">
        <v>21</v>
      </c>
      <c r="I545" s="297">
        <v>26</v>
      </c>
      <c r="J545" s="297">
        <v>25</v>
      </c>
      <c r="K545" s="297">
        <v>15</v>
      </c>
      <c r="L545" s="297">
        <v>0.11</v>
      </c>
      <c r="M545" s="297">
        <v>1.93</v>
      </c>
      <c r="N545" s="297">
        <v>2.04</v>
      </c>
      <c r="O545" s="297"/>
      <c r="P545" s="297" t="s">
        <v>534</v>
      </c>
      <c r="Q545" s="297">
        <v>1.2</v>
      </c>
      <c r="R545" s="297">
        <v>25.6</v>
      </c>
      <c r="S545" s="298">
        <v>69</v>
      </c>
      <c r="W545" s="311"/>
      <c r="X545" s="311"/>
      <c r="AE545" s="311"/>
      <c r="AF545" s="311"/>
      <c r="AG545" s="311"/>
      <c r="AH545" s="311"/>
      <c r="AI545" s="311"/>
      <c r="AJ545" s="311"/>
      <c r="AK545" s="311"/>
      <c r="AL545" s="311"/>
    </row>
    <row r="546" spans="2:38" ht="15" customHeight="1" x14ac:dyDescent="0.15">
      <c r="B546" s="436"/>
      <c r="C546" s="433"/>
      <c r="D546" s="299" t="s">
        <v>518</v>
      </c>
      <c r="E546" s="300">
        <v>1</v>
      </c>
      <c r="F546" s="301">
        <v>2</v>
      </c>
      <c r="G546" s="301">
        <v>22</v>
      </c>
      <c r="H546" s="301">
        <v>24</v>
      </c>
      <c r="I546" s="301">
        <v>30</v>
      </c>
      <c r="J546" s="301">
        <v>25</v>
      </c>
      <c r="K546" s="301">
        <v>13</v>
      </c>
      <c r="L546" s="301">
        <v>0.11</v>
      </c>
      <c r="M546" s="301">
        <v>1.91</v>
      </c>
      <c r="N546" s="301">
        <v>2.02</v>
      </c>
      <c r="O546" s="301"/>
      <c r="P546" s="301" t="s">
        <v>532</v>
      </c>
      <c r="Q546" s="301">
        <v>1.3</v>
      </c>
      <c r="R546" s="301">
        <v>27.5</v>
      </c>
      <c r="S546" s="302">
        <v>64</v>
      </c>
      <c r="W546" s="311"/>
      <c r="X546" s="311"/>
      <c r="AE546" s="311"/>
      <c r="AF546" s="311"/>
      <c r="AG546" s="311"/>
      <c r="AH546" s="311"/>
      <c r="AI546" s="311"/>
      <c r="AJ546" s="311"/>
      <c r="AK546" s="311"/>
      <c r="AL546" s="311"/>
    </row>
    <row r="547" spans="2:38" ht="15" customHeight="1" x14ac:dyDescent="0.15">
      <c r="B547" s="436"/>
      <c r="C547" s="433"/>
      <c r="D547" s="299" t="s">
        <v>519</v>
      </c>
      <c r="E547" s="300">
        <v>1</v>
      </c>
      <c r="F547" s="301">
        <v>1</v>
      </c>
      <c r="G547" s="301">
        <v>19</v>
      </c>
      <c r="H547" s="301">
        <v>20</v>
      </c>
      <c r="I547" s="301">
        <v>48</v>
      </c>
      <c r="J547" s="301">
        <v>35</v>
      </c>
      <c r="K547" s="301">
        <v>16</v>
      </c>
      <c r="L547" s="301">
        <v>0.12</v>
      </c>
      <c r="M547" s="301">
        <v>1.9</v>
      </c>
      <c r="N547" s="301">
        <v>2.02</v>
      </c>
      <c r="O547" s="301"/>
      <c r="P547" s="301" t="s">
        <v>535</v>
      </c>
      <c r="Q547" s="301">
        <v>1.6</v>
      </c>
      <c r="R547" s="301">
        <v>28.7</v>
      </c>
      <c r="S547" s="302">
        <v>63</v>
      </c>
      <c r="W547" s="311"/>
      <c r="X547" s="311"/>
      <c r="AE547" s="311"/>
      <c r="AF547" s="311"/>
      <c r="AG547" s="311"/>
      <c r="AH547" s="311"/>
      <c r="AI547" s="311"/>
      <c r="AJ547" s="311"/>
      <c r="AK547" s="311"/>
      <c r="AL547" s="311"/>
    </row>
    <row r="548" spans="2:38" ht="15" customHeight="1" x14ac:dyDescent="0.15">
      <c r="B548" s="436"/>
      <c r="C548" s="433"/>
      <c r="D548" s="299" t="s">
        <v>521</v>
      </c>
      <c r="E548" s="300">
        <v>0</v>
      </c>
      <c r="F548" s="301">
        <v>1</v>
      </c>
      <c r="G548" s="301">
        <v>16</v>
      </c>
      <c r="H548" s="301">
        <v>17</v>
      </c>
      <c r="I548" s="301">
        <v>61</v>
      </c>
      <c r="J548" s="301">
        <v>36</v>
      </c>
      <c r="K548" s="301">
        <v>19</v>
      </c>
      <c r="L548" s="301">
        <v>0.1</v>
      </c>
      <c r="M548" s="301">
        <v>1.89</v>
      </c>
      <c r="N548" s="301">
        <v>1.99</v>
      </c>
      <c r="O548" s="301"/>
      <c r="P548" s="301" t="s">
        <v>517</v>
      </c>
      <c r="Q548" s="301">
        <v>2.6</v>
      </c>
      <c r="R548" s="301">
        <v>29.1</v>
      </c>
      <c r="S548" s="302">
        <v>62</v>
      </c>
      <c r="W548" s="311"/>
      <c r="X548" s="311"/>
      <c r="AE548" s="311"/>
      <c r="AF548" s="311"/>
      <c r="AG548" s="311"/>
      <c r="AH548" s="311"/>
      <c r="AI548" s="311"/>
      <c r="AJ548" s="311"/>
      <c r="AK548" s="311"/>
      <c r="AL548" s="311"/>
    </row>
    <row r="549" spans="2:38" ht="15" customHeight="1" x14ac:dyDescent="0.15">
      <c r="B549" s="436"/>
      <c r="C549" s="433"/>
      <c r="D549" s="299" t="s">
        <v>522</v>
      </c>
      <c r="E549" s="300">
        <v>1</v>
      </c>
      <c r="F549" s="301">
        <v>1</v>
      </c>
      <c r="G549" s="301">
        <v>15</v>
      </c>
      <c r="H549" s="301">
        <v>16</v>
      </c>
      <c r="I549" s="301">
        <v>68</v>
      </c>
      <c r="J549" s="301">
        <v>36</v>
      </c>
      <c r="K549" s="301">
        <v>24</v>
      </c>
      <c r="L549" s="301">
        <v>0.09</v>
      </c>
      <c r="M549" s="301">
        <v>1.9</v>
      </c>
      <c r="N549" s="301">
        <v>1.99</v>
      </c>
      <c r="O549" s="301"/>
      <c r="P549" s="301" t="s">
        <v>520</v>
      </c>
      <c r="Q549" s="301">
        <v>1.9</v>
      </c>
      <c r="R549" s="301">
        <v>30</v>
      </c>
      <c r="S549" s="302">
        <v>62</v>
      </c>
      <c r="W549" s="311"/>
      <c r="X549" s="311"/>
      <c r="AE549" s="311"/>
      <c r="AF549" s="311"/>
      <c r="AG549" s="311"/>
      <c r="AH549" s="311"/>
      <c r="AI549" s="311"/>
      <c r="AJ549" s="311"/>
      <c r="AK549" s="311"/>
      <c r="AL549" s="311"/>
    </row>
    <row r="550" spans="2:38" ht="15" customHeight="1" x14ac:dyDescent="0.15">
      <c r="B550" s="436"/>
      <c r="C550" s="433"/>
      <c r="D550" s="299" t="s">
        <v>523</v>
      </c>
      <c r="E550" s="300">
        <v>1</v>
      </c>
      <c r="F550" s="301">
        <v>1</v>
      </c>
      <c r="G550" s="301">
        <v>14</v>
      </c>
      <c r="H550" s="301">
        <v>15</v>
      </c>
      <c r="I550" s="301">
        <v>69</v>
      </c>
      <c r="J550" s="301">
        <v>29</v>
      </c>
      <c r="K550" s="301">
        <v>19</v>
      </c>
      <c r="L550" s="301">
        <v>0.09</v>
      </c>
      <c r="M550" s="301">
        <v>1.89</v>
      </c>
      <c r="N550" s="301">
        <v>1.98</v>
      </c>
      <c r="O550" s="301"/>
      <c r="P550" s="301" t="s">
        <v>520</v>
      </c>
      <c r="Q550" s="301">
        <v>2.2000000000000002</v>
      </c>
      <c r="R550" s="301">
        <v>29.5</v>
      </c>
      <c r="S550" s="302">
        <v>60</v>
      </c>
      <c r="W550" s="311"/>
      <c r="X550" s="311"/>
      <c r="AE550" s="311"/>
      <c r="AF550" s="311"/>
      <c r="AG550" s="311"/>
      <c r="AH550" s="311"/>
      <c r="AI550" s="311"/>
      <c r="AJ550" s="311"/>
      <c r="AK550" s="311"/>
      <c r="AL550" s="311"/>
    </row>
    <row r="551" spans="2:38" ht="15" customHeight="1" x14ac:dyDescent="0.15">
      <c r="B551" s="436"/>
      <c r="C551" s="433"/>
      <c r="D551" s="299" t="s">
        <v>524</v>
      </c>
      <c r="E551" s="300">
        <v>1</v>
      </c>
      <c r="F551" s="301">
        <v>1</v>
      </c>
      <c r="G551" s="301">
        <v>14</v>
      </c>
      <c r="H551" s="301">
        <v>15</v>
      </c>
      <c r="I551" s="301">
        <v>57</v>
      </c>
      <c r="J551" s="301">
        <v>29</v>
      </c>
      <c r="K551" s="301">
        <v>17</v>
      </c>
      <c r="L551" s="301">
        <v>0.08</v>
      </c>
      <c r="M551" s="301">
        <v>1.88</v>
      </c>
      <c r="N551" s="301">
        <v>1.96</v>
      </c>
      <c r="O551" s="301"/>
      <c r="P551" s="301" t="s">
        <v>540</v>
      </c>
      <c r="Q551" s="301">
        <v>2.5</v>
      </c>
      <c r="R551" s="301">
        <v>29.4</v>
      </c>
      <c r="S551" s="302">
        <v>62</v>
      </c>
      <c r="W551" s="311"/>
      <c r="X551" s="311"/>
      <c r="AE551" s="311"/>
      <c r="AF551" s="311"/>
      <c r="AG551" s="311"/>
      <c r="AH551" s="311"/>
      <c r="AI551" s="311"/>
      <c r="AJ551" s="311"/>
      <c r="AK551" s="311"/>
      <c r="AL551" s="311"/>
    </row>
    <row r="552" spans="2:38" ht="15" customHeight="1" x14ac:dyDescent="0.15">
      <c r="B552" s="436"/>
      <c r="C552" s="433"/>
      <c r="D552" s="299" t="s">
        <v>525</v>
      </c>
      <c r="E552" s="300">
        <v>1</v>
      </c>
      <c r="F552" s="301">
        <v>0</v>
      </c>
      <c r="G552" s="301">
        <v>13</v>
      </c>
      <c r="H552" s="301">
        <v>13</v>
      </c>
      <c r="I552" s="301">
        <v>47</v>
      </c>
      <c r="J552" s="301">
        <v>29</v>
      </c>
      <c r="K552" s="301">
        <v>18</v>
      </c>
      <c r="L552" s="301">
        <v>0.1</v>
      </c>
      <c r="M552" s="301">
        <v>1.9</v>
      </c>
      <c r="N552" s="301">
        <v>2</v>
      </c>
      <c r="O552" s="301"/>
      <c r="P552" s="301" t="s">
        <v>540</v>
      </c>
      <c r="Q552" s="301">
        <v>2.2999999999999998</v>
      </c>
      <c r="R552" s="301">
        <v>28.4</v>
      </c>
      <c r="S552" s="302">
        <v>62</v>
      </c>
      <c r="W552" s="311"/>
      <c r="X552" s="311"/>
      <c r="AE552" s="311"/>
      <c r="AF552" s="311"/>
      <c r="AG552" s="311"/>
      <c r="AH552" s="311"/>
      <c r="AI552" s="311"/>
      <c r="AJ552" s="311"/>
      <c r="AK552" s="311"/>
      <c r="AL552" s="311"/>
    </row>
    <row r="553" spans="2:38" ht="15" customHeight="1" x14ac:dyDescent="0.15">
      <c r="B553" s="436"/>
      <c r="C553" s="433"/>
      <c r="D553" s="299" t="s">
        <v>526</v>
      </c>
      <c r="E553" s="300">
        <v>1</v>
      </c>
      <c r="F553" s="301">
        <v>0</v>
      </c>
      <c r="G553" s="301">
        <v>12</v>
      </c>
      <c r="H553" s="301">
        <v>12</v>
      </c>
      <c r="I553" s="301">
        <v>41</v>
      </c>
      <c r="J553" s="301">
        <v>31</v>
      </c>
      <c r="K553" s="301">
        <v>11</v>
      </c>
      <c r="L553" s="301">
        <v>0.1</v>
      </c>
      <c r="M553" s="301">
        <v>1.91</v>
      </c>
      <c r="N553" s="301">
        <v>2.0099999999999998</v>
      </c>
      <c r="O553" s="301"/>
      <c r="P553" s="301" t="s">
        <v>520</v>
      </c>
      <c r="Q553" s="301">
        <v>1.8</v>
      </c>
      <c r="R553" s="301">
        <v>27.6</v>
      </c>
      <c r="S553" s="302">
        <v>69</v>
      </c>
      <c r="W553" s="311"/>
      <c r="X553" s="311"/>
      <c r="AE553" s="311"/>
      <c r="AF553" s="311"/>
      <c r="AG553" s="311"/>
      <c r="AH553" s="311"/>
      <c r="AI553" s="311"/>
      <c r="AJ553" s="311"/>
      <c r="AK553" s="311"/>
      <c r="AL553" s="311"/>
    </row>
    <row r="554" spans="2:38" ht="15" customHeight="1" x14ac:dyDescent="0.15">
      <c r="B554" s="436"/>
      <c r="C554" s="433"/>
      <c r="D554" s="299" t="s">
        <v>527</v>
      </c>
      <c r="E554" s="300">
        <v>1</v>
      </c>
      <c r="F554" s="301">
        <v>0</v>
      </c>
      <c r="G554" s="301">
        <v>15</v>
      </c>
      <c r="H554" s="301">
        <v>15</v>
      </c>
      <c r="I554" s="301">
        <v>32</v>
      </c>
      <c r="J554" s="301">
        <v>27</v>
      </c>
      <c r="K554" s="301">
        <v>14</v>
      </c>
      <c r="L554" s="301">
        <v>0.1</v>
      </c>
      <c r="M554" s="301">
        <v>1.91</v>
      </c>
      <c r="N554" s="301">
        <v>2.0099999999999998</v>
      </c>
      <c r="O554" s="301"/>
      <c r="P554" s="301" t="s">
        <v>517</v>
      </c>
      <c r="Q554" s="301">
        <v>1.7</v>
      </c>
      <c r="R554" s="301">
        <v>26.7</v>
      </c>
      <c r="S554" s="302">
        <v>75</v>
      </c>
      <c r="W554" s="311"/>
      <c r="X554" s="311"/>
      <c r="AE554" s="311"/>
      <c r="AF554" s="311"/>
      <c r="AG554" s="311"/>
      <c r="AH554" s="311"/>
      <c r="AI554" s="311"/>
      <c r="AJ554" s="311"/>
      <c r="AK554" s="311"/>
      <c r="AL554" s="311"/>
    </row>
    <row r="555" spans="2:38" ht="15" customHeight="1" x14ac:dyDescent="0.15">
      <c r="B555" s="436"/>
      <c r="C555" s="433"/>
      <c r="D555" s="299" t="s">
        <v>528</v>
      </c>
      <c r="E555" s="300">
        <v>0</v>
      </c>
      <c r="F555" s="301">
        <v>0</v>
      </c>
      <c r="G555" s="301">
        <v>15</v>
      </c>
      <c r="H555" s="301">
        <v>15</v>
      </c>
      <c r="I555" s="301">
        <v>19</v>
      </c>
      <c r="J555" s="301">
        <v>22</v>
      </c>
      <c r="K555" s="301">
        <v>12</v>
      </c>
      <c r="L555" s="301">
        <v>0.09</v>
      </c>
      <c r="M555" s="301">
        <v>1.95</v>
      </c>
      <c r="N555" s="301">
        <v>2.04</v>
      </c>
      <c r="O555" s="301"/>
      <c r="P555" s="301" t="s">
        <v>520</v>
      </c>
      <c r="Q555" s="301">
        <v>1.4</v>
      </c>
      <c r="R555" s="301">
        <v>26</v>
      </c>
      <c r="S555" s="302">
        <v>76</v>
      </c>
      <c r="W555" s="311"/>
      <c r="X555" s="311"/>
      <c r="AE555" s="311"/>
      <c r="AF555" s="311"/>
      <c r="AG555" s="311"/>
      <c r="AH555" s="311"/>
      <c r="AI555" s="311"/>
      <c r="AJ555" s="311"/>
      <c r="AK555" s="311"/>
      <c r="AL555" s="311"/>
    </row>
    <row r="556" spans="2:38" ht="15" customHeight="1" x14ac:dyDescent="0.15">
      <c r="B556" s="436"/>
      <c r="C556" s="433"/>
      <c r="D556" s="299" t="s">
        <v>529</v>
      </c>
      <c r="E556" s="300">
        <v>0</v>
      </c>
      <c r="F556" s="301">
        <v>0</v>
      </c>
      <c r="G556" s="301">
        <v>15</v>
      </c>
      <c r="H556" s="301">
        <v>15</v>
      </c>
      <c r="I556" s="301">
        <v>14</v>
      </c>
      <c r="J556" s="301">
        <v>13</v>
      </c>
      <c r="K556" s="301">
        <v>11</v>
      </c>
      <c r="L556" s="301">
        <v>0.09</v>
      </c>
      <c r="M556" s="301">
        <v>1.95</v>
      </c>
      <c r="N556" s="301">
        <v>2.04</v>
      </c>
      <c r="O556" s="301"/>
      <c r="P556" s="301" t="s">
        <v>517</v>
      </c>
      <c r="Q556" s="301">
        <v>1.8</v>
      </c>
      <c r="R556" s="301">
        <v>25.4</v>
      </c>
      <c r="S556" s="302">
        <v>78</v>
      </c>
      <c r="W556" s="311"/>
      <c r="X556" s="311"/>
      <c r="AE556" s="311"/>
      <c r="AF556" s="311"/>
      <c r="AG556" s="311"/>
      <c r="AH556" s="311"/>
      <c r="AI556" s="311"/>
      <c r="AJ556" s="311"/>
      <c r="AK556" s="311"/>
      <c r="AL556" s="311"/>
    </row>
    <row r="557" spans="2:38" ht="15" customHeight="1" x14ac:dyDescent="0.15">
      <c r="B557" s="436"/>
      <c r="C557" s="433"/>
      <c r="D557" s="299" t="s">
        <v>530</v>
      </c>
      <c r="E557" s="300">
        <v>0</v>
      </c>
      <c r="F557" s="301">
        <v>0</v>
      </c>
      <c r="G557" s="301">
        <v>19</v>
      </c>
      <c r="H557" s="301">
        <v>19</v>
      </c>
      <c r="I557" s="301">
        <v>10</v>
      </c>
      <c r="J557" s="301">
        <v>21</v>
      </c>
      <c r="K557" s="301">
        <v>0</v>
      </c>
      <c r="L557" s="301">
        <v>0.1</v>
      </c>
      <c r="M557" s="301">
        <v>1.97</v>
      </c>
      <c r="N557" s="301">
        <v>2.0699999999999998</v>
      </c>
      <c r="O557" s="301"/>
      <c r="P557" s="301" t="s">
        <v>520</v>
      </c>
      <c r="Q557" s="301">
        <v>1.4</v>
      </c>
      <c r="R557" s="301">
        <v>24.5</v>
      </c>
      <c r="S557" s="302">
        <v>80</v>
      </c>
      <c r="W557" s="311"/>
      <c r="X557" s="311"/>
      <c r="AE557" s="311"/>
      <c r="AF557" s="311"/>
      <c r="AG557" s="311"/>
      <c r="AH557" s="311"/>
      <c r="AI557" s="311"/>
      <c r="AJ557" s="311"/>
      <c r="AK557" s="311"/>
      <c r="AL557" s="311"/>
    </row>
    <row r="558" spans="2:38" ht="15" customHeight="1" x14ac:dyDescent="0.15">
      <c r="B558" s="436"/>
      <c r="C558" s="434"/>
      <c r="D558" s="299" t="s">
        <v>531</v>
      </c>
      <c r="E558" s="300">
        <v>1</v>
      </c>
      <c r="F558" s="301">
        <v>0</v>
      </c>
      <c r="G558" s="301">
        <v>20</v>
      </c>
      <c r="H558" s="301">
        <v>20</v>
      </c>
      <c r="I558" s="301">
        <v>7</v>
      </c>
      <c r="J558" s="301">
        <v>16</v>
      </c>
      <c r="K558" s="301">
        <v>6</v>
      </c>
      <c r="L558" s="301">
        <v>0.12</v>
      </c>
      <c r="M558" s="301">
        <v>2.04</v>
      </c>
      <c r="N558" s="301">
        <v>2.16</v>
      </c>
      <c r="O558" s="301"/>
      <c r="P558" s="301" t="s">
        <v>517</v>
      </c>
      <c r="Q558" s="301">
        <v>0.8</v>
      </c>
      <c r="R558" s="301">
        <v>24.1</v>
      </c>
      <c r="S558" s="302">
        <v>84</v>
      </c>
      <c r="W558" s="311"/>
      <c r="X558" s="311"/>
      <c r="AE558" s="311"/>
      <c r="AF558" s="311"/>
      <c r="AG558" s="311"/>
      <c r="AH558" s="311"/>
      <c r="AI558" s="311"/>
      <c r="AJ558" s="311"/>
      <c r="AK558" s="311"/>
      <c r="AL558" s="311"/>
    </row>
    <row r="559" spans="2:38" ht="15" customHeight="1" x14ac:dyDescent="0.15">
      <c r="B559" s="436"/>
      <c r="C559" s="432">
        <v>42580</v>
      </c>
      <c r="D559" s="299" t="s">
        <v>494</v>
      </c>
      <c r="E559" s="300">
        <v>1</v>
      </c>
      <c r="F559" s="301">
        <v>1</v>
      </c>
      <c r="G559" s="301">
        <v>21</v>
      </c>
      <c r="H559" s="301">
        <v>22</v>
      </c>
      <c r="I559" s="301">
        <v>5</v>
      </c>
      <c r="J559" s="301">
        <v>13</v>
      </c>
      <c r="K559" s="301">
        <v>12</v>
      </c>
      <c r="L559" s="301">
        <v>0.15</v>
      </c>
      <c r="M559" s="301">
        <v>2.08</v>
      </c>
      <c r="N559" s="301">
        <v>2.23</v>
      </c>
      <c r="O559" s="301"/>
      <c r="P559" s="301" t="s">
        <v>517</v>
      </c>
      <c r="Q559" s="301">
        <v>1</v>
      </c>
      <c r="R559" s="301">
        <v>24.1</v>
      </c>
      <c r="S559" s="302">
        <v>84</v>
      </c>
      <c r="W559" s="311"/>
      <c r="X559" s="311"/>
      <c r="AE559" s="311"/>
      <c r="AF559" s="311"/>
      <c r="AG559" s="311"/>
      <c r="AH559" s="311"/>
      <c r="AI559" s="311"/>
      <c r="AJ559" s="311"/>
      <c r="AK559" s="311"/>
      <c r="AL559" s="311"/>
    </row>
    <row r="560" spans="2:38" ht="15" customHeight="1" x14ac:dyDescent="0.15">
      <c r="B560" s="436"/>
      <c r="C560" s="433"/>
      <c r="D560" s="299" t="s">
        <v>497</v>
      </c>
      <c r="E560" s="300">
        <v>1</v>
      </c>
      <c r="F560" s="301">
        <v>1</v>
      </c>
      <c r="G560" s="301">
        <v>23</v>
      </c>
      <c r="H560" s="301">
        <v>24</v>
      </c>
      <c r="I560" s="301">
        <v>3</v>
      </c>
      <c r="J560" s="301">
        <v>20</v>
      </c>
      <c r="K560" s="301">
        <v>7</v>
      </c>
      <c r="L560" s="301">
        <v>0.22</v>
      </c>
      <c r="M560" s="301">
        <v>2.23</v>
      </c>
      <c r="N560" s="301">
        <v>2.4500000000000002</v>
      </c>
      <c r="O560" s="301"/>
      <c r="P560" s="301" t="s">
        <v>535</v>
      </c>
      <c r="Q560" s="301">
        <v>0.9</v>
      </c>
      <c r="R560" s="301">
        <v>24</v>
      </c>
      <c r="S560" s="302">
        <v>87</v>
      </c>
      <c r="W560" s="311"/>
      <c r="X560" s="311"/>
      <c r="AE560" s="311"/>
      <c r="AF560" s="311"/>
      <c r="AG560" s="311"/>
      <c r="AH560" s="311"/>
      <c r="AI560" s="311"/>
      <c r="AJ560" s="311"/>
      <c r="AK560" s="311"/>
      <c r="AL560" s="311"/>
    </row>
    <row r="561" spans="2:38" ht="15" customHeight="1" x14ac:dyDescent="0.15">
      <c r="B561" s="436"/>
      <c r="C561" s="433"/>
      <c r="D561" s="299" t="s">
        <v>499</v>
      </c>
      <c r="E561" s="300">
        <v>1</v>
      </c>
      <c r="F561" s="301">
        <v>1</v>
      </c>
      <c r="G561" s="301">
        <v>23</v>
      </c>
      <c r="H561" s="301">
        <v>24</v>
      </c>
      <c r="I561" s="301">
        <v>2</v>
      </c>
      <c r="J561" s="301">
        <v>22</v>
      </c>
      <c r="K561" s="301">
        <v>9</v>
      </c>
      <c r="L561" s="301">
        <v>0.28000000000000003</v>
      </c>
      <c r="M561" s="301">
        <v>2.13</v>
      </c>
      <c r="N561" s="301">
        <v>2.41</v>
      </c>
      <c r="O561" s="301"/>
      <c r="P561" s="301" t="s">
        <v>517</v>
      </c>
      <c r="Q561" s="301">
        <v>0.9</v>
      </c>
      <c r="R561" s="301">
        <v>23.9</v>
      </c>
      <c r="S561" s="302">
        <v>89</v>
      </c>
      <c r="W561" s="311"/>
      <c r="X561" s="311"/>
      <c r="AE561" s="311"/>
      <c r="AF561" s="311"/>
      <c r="AG561" s="311"/>
      <c r="AH561" s="311"/>
      <c r="AI561" s="311"/>
      <c r="AJ561" s="311"/>
      <c r="AK561" s="311"/>
      <c r="AL561" s="311"/>
    </row>
    <row r="562" spans="2:38" ht="15" customHeight="1" x14ac:dyDescent="0.15">
      <c r="B562" s="436"/>
      <c r="C562" s="433"/>
      <c r="D562" s="299" t="s">
        <v>502</v>
      </c>
      <c r="E562" s="300">
        <v>1</v>
      </c>
      <c r="F562" s="301">
        <v>1</v>
      </c>
      <c r="G562" s="301">
        <v>21</v>
      </c>
      <c r="H562" s="301">
        <v>22</v>
      </c>
      <c r="I562" s="301" t="s">
        <v>503</v>
      </c>
      <c r="J562" s="301">
        <v>14</v>
      </c>
      <c r="K562" s="301">
        <v>6</v>
      </c>
      <c r="L562" s="301">
        <v>0.17</v>
      </c>
      <c r="M562" s="301">
        <v>2.11</v>
      </c>
      <c r="N562" s="301">
        <v>2.2799999999999998</v>
      </c>
      <c r="O562" s="301"/>
      <c r="P562" s="301" t="s">
        <v>517</v>
      </c>
      <c r="Q562" s="301">
        <v>0.4</v>
      </c>
      <c r="R562" s="301">
        <v>23.2</v>
      </c>
      <c r="S562" s="302">
        <v>89</v>
      </c>
      <c r="W562" s="311"/>
      <c r="X562" s="311"/>
      <c r="AE562" s="311"/>
      <c r="AF562" s="311"/>
      <c r="AG562" s="311"/>
      <c r="AH562" s="311"/>
      <c r="AI562" s="311"/>
      <c r="AJ562" s="311"/>
      <c r="AK562" s="311"/>
      <c r="AL562" s="311"/>
    </row>
    <row r="563" spans="2:38" ht="15" customHeight="1" x14ac:dyDescent="0.15">
      <c r="B563" s="436"/>
      <c r="C563" s="433"/>
      <c r="D563" s="299" t="s">
        <v>505</v>
      </c>
      <c r="E563" s="300">
        <v>1</v>
      </c>
      <c r="F563" s="301">
        <v>1</v>
      </c>
      <c r="G563" s="301">
        <v>22</v>
      </c>
      <c r="H563" s="301">
        <v>23</v>
      </c>
      <c r="I563" s="301">
        <v>2</v>
      </c>
      <c r="J563" s="301">
        <v>17</v>
      </c>
      <c r="K563" s="301">
        <v>5</v>
      </c>
      <c r="L563" s="301">
        <v>0.14000000000000001</v>
      </c>
      <c r="M563" s="301">
        <v>2.14</v>
      </c>
      <c r="N563" s="301">
        <v>2.2799999999999998</v>
      </c>
      <c r="O563" s="301"/>
      <c r="P563" s="301" t="s">
        <v>538</v>
      </c>
      <c r="Q563" s="301">
        <v>0.1</v>
      </c>
      <c r="R563" s="301">
        <v>22.9</v>
      </c>
      <c r="S563" s="302">
        <v>91</v>
      </c>
      <c r="W563" s="311"/>
      <c r="X563" s="311"/>
      <c r="AE563" s="311"/>
      <c r="AF563" s="311"/>
      <c r="AG563" s="311"/>
      <c r="AH563" s="311"/>
      <c r="AI563" s="311"/>
      <c r="AJ563" s="311"/>
      <c r="AK563" s="311"/>
      <c r="AL563" s="311"/>
    </row>
    <row r="564" spans="2:38" ht="15" customHeight="1" x14ac:dyDescent="0.15">
      <c r="B564" s="436"/>
      <c r="C564" s="433"/>
      <c r="D564" s="299" t="s">
        <v>507</v>
      </c>
      <c r="E564" s="300">
        <v>1</v>
      </c>
      <c r="F564" s="301">
        <v>4</v>
      </c>
      <c r="G564" s="301">
        <v>20</v>
      </c>
      <c r="H564" s="301">
        <v>24</v>
      </c>
      <c r="I564" s="301">
        <v>4</v>
      </c>
      <c r="J564" s="301">
        <v>19</v>
      </c>
      <c r="K564" s="301">
        <v>10</v>
      </c>
      <c r="L564" s="301">
        <v>0.15</v>
      </c>
      <c r="M564" s="301">
        <v>2.14</v>
      </c>
      <c r="N564" s="301">
        <v>2.29</v>
      </c>
      <c r="O564" s="301"/>
      <c r="P564" s="301" t="s">
        <v>538</v>
      </c>
      <c r="Q564" s="301">
        <v>0.2</v>
      </c>
      <c r="R564" s="301">
        <v>23.8</v>
      </c>
      <c r="S564" s="302">
        <v>91</v>
      </c>
      <c r="W564" s="311"/>
      <c r="X564" s="311"/>
      <c r="AE564" s="311"/>
      <c r="AF564" s="311"/>
      <c r="AG564" s="311"/>
      <c r="AH564" s="311"/>
      <c r="AI564" s="311"/>
      <c r="AJ564" s="311"/>
      <c r="AK564" s="311"/>
      <c r="AL564" s="311"/>
    </row>
    <row r="565" spans="2:38" ht="15" customHeight="1" x14ac:dyDescent="0.15">
      <c r="B565" s="436"/>
      <c r="C565" s="433"/>
      <c r="D565" s="299" t="s">
        <v>510</v>
      </c>
      <c r="E565" s="300">
        <v>1</v>
      </c>
      <c r="F565" s="301">
        <v>5</v>
      </c>
      <c r="G565" s="301">
        <v>19</v>
      </c>
      <c r="H565" s="301">
        <v>24</v>
      </c>
      <c r="I565" s="301">
        <v>7</v>
      </c>
      <c r="J565" s="301">
        <v>17</v>
      </c>
      <c r="K565" s="301">
        <v>10</v>
      </c>
      <c r="L565" s="301">
        <v>0.15</v>
      </c>
      <c r="M565" s="301">
        <v>2.09</v>
      </c>
      <c r="N565" s="301">
        <v>2.2400000000000002</v>
      </c>
      <c r="O565" s="301"/>
      <c r="P565" s="301" t="s">
        <v>517</v>
      </c>
      <c r="Q565" s="301">
        <v>1.1000000000000001</v>
      </c>
      <c r="R565" s="301">
        <v>25</v>
      </c>
      <c r="S565" s="302">
        <v>83</v>
      </c>
      <c r="W565" s="311"/>
      <c r="X565" s="311"/>
      <c r="AE565" s="311"/>
      <c r="AF565" s="311"/>
      <c r="AG565" s="311"/>
      <c r="AH565" s="311"/>
      <c r="AI565" s="311"/>
      <c r="AJ565" s="311"/>
      <c r="AK565" s="311"/>
      <c r="AL565" s="311"/>
    </row>
    <row r="566" spans="2:38" ht="15" customHeight="1" x14ac:dyDescent="0.15">
      <c r="B566" s="436"/>
      <c r="C566" s="433"/>
      <c r="D566" s="299" t="s">
        <v>512</v>
      </c>
      <c r="E566" s="300">
        <v>2</v>
      </c>
      <c r="F566" s="301">
        <v>5</v>
      </c>
      <c r="G566" s="301">
        <v>19</v>
      </c>
      <c r="H566" s="301">
        <v>24</v>
      </c>
      <c r="I566" s="301">
        <v>12</v>
      </c>
      <c r="J566" s="301">
        <v>23</v>
      </c>
      <c r="K566" s="301">
        <v>9</v>
      </c>
      <c r="L566" s="301">
        <v>0.11</v>
      </c>
      <c r="M566" s="301">
        <v>1.97</v>
      </c>
      <c r="N566" s="301">
        <v>2.08</v>
      </c>
      <c r="O566" s="301"/>
      <c r="P566" s="301" t="s">
        <v>520</v>
      </c>
      <c r="Q566" s="301">
        <v>1.7</v>
      </c>
      <c r="R566" s="301">
        <v>25.6</v>
      </c>
      <c r="S566" s="302">
        <v>72</v>
      </c>
      <c r="W566" s="311"/>
      <c r="X566" s="311"/>
      <c r="AE566" s="311"/>
      <c r="AF566" s="311"/>
      <c r="AG566" s="311"/>
      <c r="AH566" s="311"/>
      <c r="AI566" s="311"/>
      <c r="AJ566" s="311"/>
      <c r="AK566" s="311"/>
      <c r="AL566" s="311"/>
    </row>
    <row r="567" spans="2:38" ht="15" customHeight="1" x14ac:dyDescent="0.15">
      <c r="B567" s="436"/>
      <c r="C567" s="433"/>
      <c r="D567" s="299" t="s">
        <v>513</v>
      </c>
      <c r="E567" s="300">
        <v>1</v>
      </c>
      <c r="F567" s="301">
        <v>2</v>
      </c>
      <c r="G567" s="301">
        <v>18</v>
      </c>
      <c r="H567" s="301">
        <v>20</v>
      </c>
      <c r="I567" s="301">
        <v>18</v>
      </c>
      <c r="J567" s="301">
        <v>22</v>
      </c>
      <c r="K567" s="301">
        <v>18</v>
      </c>
      <c r="L567" s="301">
        <v>0.09</v>
      </c>
      <c r="M567" s="301">
        <v>1.88</v>
      </c>
      <c r="N567" s="301">
        <v>1.97</v>
      </c>
      <c r="O567" s="301"/>
      <c r="P567" s="301" t="s">
        <v>517</v>
      </c>
      <c r="Q567" s="301">
        <v>2.7</v>
      </c>
      <c r="R567" s="301">
        <v>26.6</v>
      </c>
      <c r="S567" s="302">
        <v>68</v>
      </c>
      <c r="W567" s="311"/>
      <c r="X567" s="311"/>
      <c r="AE567" s="311"/>
      <c r="AF567" s="311"/>
      <c r="AG567" s="311"/>
      <c r="AH567" s="311"/>
      <c r="AI567" s="311"/>
      <c r="AJ567" s="311"/>
      <c r="AK567" s="311"/>
      <c r="AL567" s="311"/>
    </row>
    <row r="568" spans="2:38" ht="15" customHeight="1" thickBot="1" x14ac:dyDescent="0.2">
      <c r="B568" s="436"/>
      <c r="C568" s="433"/>
      <c r="D568" s="312" t="s">
        <v>514</v>
      </c>
      <c r="E568" s="313">
        <v>1</v>
      </c>
      <c r="F568" s="306">
        <v>2</v>
      </c>
      <c r="G568" s="306">
        <v>18</v>
      </c>
      <c r="H568" s="306">
        <v>20</v>
      </c>
      <c r="I568" s="306">
        <v>23</v>
      </c>
      <c r="J568" s="306">
        <v>18</v>
      </c>
      <c r="K568" s="306">
        <v>10</v>
      </c>
      <c r="L568" s="306">
        <v>0.09</v>
      </c>
      <c r="M568" s="306">
        <v>1.87</v>
      </c>
      <c r="N568" s="306">
        <v>1.96</v>
      </c>
      <c r="O568" s="306"/>
      <c r="P568" s="306" t="s">
        <v>517</v>
      </c>
      <c r="Q568" s="306">
        <v>2.7</v>
      </c>
      <c r="R568" s="306">
        <v>29.6</v>
      </c>
      <c r="S568" s="307">
        <v>65</v>
      </c>
      <c r="W568" s="311"/>
      <c r="X568" s="311"/>
      <c r="AE568" s="311"/>
      <c r="AF568" s="311"/>
      <c r="AG568" s="311"/>
      <c r="AH568" s="311"/>
      <c r="AI568" s="311"/>
      <c r="AJ568" s="311"/>
      <c r="AK568" s="311"/>
      <c r="AL568" s="311"/>
    </row>
    <row r="569" spans="2:38" ht="15" customHeight="1" x14ac:dyDescent="0.15">
      <c r="B569" s="436" t="s">
        <v>539</v>
      </c>
      <c r="C569" s="433"/>
      <c r="D569" s="295" t="s">
        <v>516</v>
      </c>
      <c r="E569" s="296">
        <v>1</v>
      </c>
      <c r="F569" s="297">
        <v>1</v>
      </c>
      <c r="G569" s="297">
        <v>17</v>
      </c>
      <c r="H569" s="297">
        <v>18</v>
      </c>
      <c r="I569" s="297">
        <v>33</v>
      </c>
      <c r="J569" s="297">
        <v>18</v>
      </c>
      <c r="K569" s="297">
        <v>14</v>
      </c>
      <c r="L569" s="297">
        <v>0.08</v>
      </c>
      <c r="M569" s="297">
        <v>1.87</v>
      </c>
      <c r="N569" s="297">
        <v>1.95</v>
      </c>
      <c r="O569" s="297"/>
      <c r="P569" s="297" t="s">
        <v>520</v>
      </c>
      <c r="Q569" s="297">
        <v>2.5</v>
      </c>
      <c r="R569" s="297">
        <v>29.7</v>
      </c>
      <c r="S569" s="298">
        <v>62</v>
      </c>
      <c r="W569" s="311"/>
      <c r="X569" s="311"/>
      <c r="AE569" s="311"/>
      <c r="AF569" s="311"/>
      <c r="AG569" s="311"/>
      <c r="AH569" s="311"/>
      <c r="AI569" s="311"/>
      <c r="AJ569" s="311"/>
      <c r="AK569" s="311"/>
      <c r="AL569" s="311"/>
    </row>
    <row r="570" spans="2:38" ht="15" customHeight="1" x14ac:dyDescent="0.15">
      <c r="B570" s="436"/>
      <c r="C570" s="433"/>
      <c r="D570" s="299" t="s">
        <v>518</v>
      </c>
      <c r="E570" s="300">
        <v>0</v>
      </c>
      <c r="F570" s="301">
        <v>1</v>
      </c>
      <c r="G570" s="301">
        <v>14</v>
      </c>
      <c r="H570" s="301">
        <v>15</v>
      </c>
      <c r="I570" s="301">
        <v>46</v>
      </c>
      <c r="J570" s="301">
        <v>14</v>
      </c>
      <c r="K570" s="301">
        <v>13</v>
      </c>
      <c r="L570" s="301">
        <v>0.08</v>
      </c>
      <c r="M570" s="301">
        <v>1.88</v>
      </c>
      <c r="N570" s="301">
        <v>1.96</v>
      </c>
      <c r="O570" s="301"/>
      <c r="P570" s="301" t="s">
        <v>517</v>
      </c>
      <c r="Q570" s="301">
        <v>3.5</v>
      </c>
      <c r="R570" s="301">
        <v>30.5</v>
      </c>
      <c r="S570" s="302">
        <v>60</v>
      </c>
      <c r="W570" s="311"/>
      <c r="X570" s="311"/>
      <c r="AE570" s="311"/>
      <c r="AF570" s="311"/>
      <c r="AG570" s="311"/>
      <c r="AH570" s="311"/>
      <c r="AI570" s="311"/>
      <c r="AJ570" s="311"/>
      <c r="AK570" s="311"/>
      <c r="AL570" s="311"/>
    </row>
    <row r="571" spans="2:38" ht="15" customHeight="1" x14ac:dyDescent="0.15">
      <c r="B571" s="436"/>
      <c r="C571" s="433"/>
      <c r="D571" s="299" t="s">
        <v>519</v>
      </c>
      <c r="E571" s="300">
        <v>0</v>
      </c>
      <c r="F571" s="301">
        <v>1</v>
      </c>
      <c r="G571" s="301">
        <v>12</v>
      </c>
      <c r="H571" s="301">
        <v>13</v>
      </c>
      <c r="I571" s="301">
        <v>52</v>
      </c>
      <c r="J571" s="301">
        <v>18</v>
      </c>
      <c r="K571" s="301">
        <v>14</v>
      </c>
      <c r="L571" s="301">
        <v>0.08</v>
      </c>
      <c r="M571" s="301">
        <v>1.89</v>
      </c>
      <c r="N571" s="301">
        <v>1.97</v>
      </c>
      <c r="O571" s="301"/>
      <c r="P571" s="301" t="s">
        <v>520</v>
      </c>
      <c r="Q571" s="301">
        <v>3.4</v>
      </c>
      <c r="R571" s="301">
        <v>31.5</v>
      </c>
      <c r="S571" s="302">
        <v>57</v>
      </c>
      <c r="W571" s="311"/>
      <c r="X571" s="311"/>
      <c r="AE571" s="311"/>
      <c r="AF571" s="311"/>
      <c r="AG571" s="311"/>
      <c r="AH571" s="311"/>
      <c r="AI571" s="311"/>
      <c r="AJ571" s="311"/>
      <c r="AK571" s="311"/>
      <c r="AL571" s="311"/>
    </row>
    <row r="572" spans="2:38" ht="15" customHeight="1" x14ac:dyDescent="0.15">
      <c r="B572" s="436"/>
      <c r="C572" s="433"/>
      <c r="D572" s="299" t="s">
        <v>521</v>
      </c>
      <c r="E572" s="300">
        <v>1</v>
      </c>
      <c r="F572" s="301">
        <v>1</v>
      </c>
      <c r="G572" s="301">
        <v>11</v>
      </c>
      <c r="H572" s="301">
        <v>12</v>
      </c>
      <c r="I572" s="301">
        <v>58</v>
      </c>
      <c r="J572" s="301">
        <v>23</v>
      </c>
      <c r="K572" s="301">
        <v>11</v>
      </c>
      <c r="L572" s="301">
        <v>0.09</v>
      </c>
      <c r="M572" s="301">
        <v>1.89</v>
      </c>
      <c r="N572" s="301">
        <v>1.98</v>
      </c>
      <c r="O572" s="301"/>
      <c r="P572" s="301" t="s">
        <v>517</v>
      </c>
      <c r="Q572" s="301">
        <v>3.2</v>
      </c>
      <c r="R572" s="301">
        <v>31.8</v>
      </c>
      <c r="S572" s="302">
        <v>55</v>
      </c>
      <c r="W572" s="311"/>
      <c r="X572" s="311"/>
      <c r="AE572" s="311"/>
      <c r="AF572" s="311"/>
      <c r="AG572" s="311"/>
      <c r="AH572" s="311"/>
      <c r="AI572" s="311"/>
      <c r="AJ572" s="311"/>
      <c r="AK572" s="311"/>
      <c r="AL572" s="311"/>
    </row>
    <row r="573" spans="2:38" ht="15" customHeight="1" x14ac:dyDescent="0.15">
      <c r="B573" s="436"/>
      <c r="C573" s="433"/>
      <c r="D573" s="299" t="s">
        <v>522</v>
      </c>
      <c r="E573" s="300">
        <v>1</v>
      </c>
      <c r="F573" s="301">
        <v>1</v>
      </c>
      <c r="G573" s="301">
        <v>9</v>
      </c>
      <c r="H573" s="301">
        <v>10</v>
      </c>
      <c r="I573" s="301">
        <v>66</v>
      </c>
      <c r="J573" s="301">
        <v>27</v>
      </c>
      <c r="K573" s="301">
        <v>16</v>
      </c>
      <c r="L573" s="301">
        <v>0.08</v>
      </c>
      <c r="M573" s="301">
        <v>1.89</v>
      </c>
      <c r="N573" s="301">
        <v>1.97</v>
      </c>
      <c r="O573" s="301"/>
      <c r="P573" s="301" t="s">
        <v>520</v>
      </c>
      <c r="Q573" s="301">
        <v>2.1</v>
      </c>
      <c r="R573" s="301">
        <v>32.299999999999997</v>
      </c>
      <c r="S573" s="302">
        <v>52</v>
      </c>
      <c r="W573" s="311"/>
      <c r="X573" s="311"/>
      <c r="AE573" s="311"/>
      <c r="AF573" s="311"/>
      <c r="AG573" s="311"/>
      <c r="AH573" s="311"/>
      <c r="AI573" s="311"/>
      <c r="AJ573" s="311"/>
      <c r="AK573" s="311"/>
      <c r="AL573" s="311"/>
    </row>
    <row r="574" spans="2:38" ht="15" customHeight="1" x14ac:dyDescent="0.15">
      <c r="B574" s="436"/>
      <c r="C574" s="433"/>
      <c r="D574" s="299" t="s">
        <v>523</v>
      </c>
      <c r="E574" s="300">
        <v>1</v>
      </c>
      <c r="F574" s="301">
        <v>0</v>
      </c>
      <c r="G574" s="301">
        <v>8</v>
      </c>
      <c r="H574" s="301">
        <v>8</v>
      </c>
      <c r="I574" s="301">
        <v>64</v>
      </c>
      <c r="J574" s="301">
        <v>27</v>
      </c>
      <c r="K574" s="301">
        <v>11</v>
      </c>
      <c r="L574" s="301">
        <v>0.09</v>
      </c>
      <c r="M574" s="301">
        <v>1.88</v>
      </c>
      <c r="N574" s="301">
        <v>1.97</v>
      </c>
      <c r="O574" s="301"/>
      <c r="P574" s="301" t="s">
        <v>540</v>
      </c>
      <c r="Q574" s="301">
        <v>3</v>
      </c>
      <c r="R574" s="301">
        <v>32.1</v>
      </c>
      <c r="S574" s="302">
        <v>50</v>
      </c>
      <c r="W574" s="311"/>
      <c r="X574" s="311"/>
      <c r="AE574" s="311"/>
      <c r="AF574" s="311"/>
      <c r="AG574" s="311"/>
      <c r="AH574" s="311"/>
      <c r="AI574" s="311"/>
      <c r="AJ574" s="311"/>
      <c r="AK574" s="311"/>
      <c r="AL574" s="311"/>
    </row>
    <row r="575" spans="2:38" ht="15" customHeight="1" x14ac:dyDescent="0.15">
      <c r="B575" s="436"/>
      <c r="C575" s="433"/>
      <c r="D575" s="299" t="s">
        <v>524</v>
      </c>
      <c r="E575" s="300">
        <v>1</v>
      </c>
      <c r="F575" s="301">
        <v>0</v>
      </c>
      <c r="G575" s="301">
        <v>7</v>
      </c>
      <c r="H575" s="301">
        <v>7</v>
      </c>
      <c r="I575" s="301">
        <v>61</v>
      </c>
      <c r="J575" s="301">
        <v>20</v>
      </c>
      <c r="K575" s="301">
        <v>13</v>
      </c>
      <c r="L575" s="301">
        <v>0.09</v>
      </c>
      <c r="M575" s="301">
        <v>1.88</v>
      </c>
      <c r="N575" s="301">
        <v>1.97</v>
      </c>
      <c r="O575" s="301"/>
      <c r="P575" s="301" t="s">
        <v>520</v>
      </c>
      <c r="Q575" s="301">
        <v>2.5</v>
      </c>
      <c r="R575" s="301">
        <v>31</v>
      </c>
      <c r="S575" s="302">
        <v>49</v>
      </c>
      <c r="W575" s="311"/>
      <c r="X575" s="311"/>
      <c r="AE575" s="311"/>
      <c r="AF575" s="311"/>
      <c r="AG575" s="311"/>
      <c r="AH575" s="311"/>
      <c r="AI575" s="311"/>
      <c r="AJ575" s="311"/>
      <c r="AK575" s="311"/>
      <c r="AL575" s="311"/>
    </row>
    <row r="576" spans="2:38" ht="15" customHeight="1" x14ac:dyDescent="0.15">
      <c r="B576" s="436"/>
      <c r="C576" s="433"/>
      <c r="D576" s="299" t="s">
        <v>525</v>
      </c>
      <c r="E576" s="300">
        <v>1</v>
      </c>
      <c r="F576" s="301">
        <v>0</v>
      </c>
      <c r="G576" s="301">
        <v>8</v>
      </c>
      <c r="H576" s="301">
        <v>8</v>
      </c>
      <c r="I576" s="301">
        <v>45</v>
      </c>
      <c r="J576" s="301">
        <v>22</v>
      </c>
      <c r="K576" s="301">
        <v>8</v>
      </c>
      <c r="L576" s="301">
        <v>0.09</v>
      </c>
      <c r="M576" s="301">
        <v>1.88</v>
      </c>
      <c r="N576" s="301">
        <v>1.97</v>
      </c>
      <c r="O576" s="301"/>
      <c r="P576" s="301" t="s">
        <v>532</v>
      </c>
      <c r="Q576" s="301">
        <v>2.2999999999999998</v>
      </c>
      <c r="R576" s="301">
        <v>28.9</v>
      </c>
      <c r="S576" s="302">
        <v>52</v>
      </c>
      <c r="W576" s="311"/>
      <c r="X576" s="311"/>
      <c r="AE576" s="311"/>
      <c r="AF576" s="311"/>
      <c r="AG576" s="311"/>
      <c r="AH576" s="311"/>
      <c r="AI576" s="311"/>
      <c r="AJ576" s="311"/>
      <c r="AK576" s="311"/>
      <c r="AL576" s="311"/>
    </row>
    <row r="577" spans="2:38" ht="15" customHeight="1" x14ac:dyDescent="0.15">
      <c r="B577" s="436"/>
      <c r="C577" s="433"/>
      <c r="D577" s="299" t="s">
        <v>526</v>
      </c>
      <c r="E577" s="300">
        <v>0</v>
      </c>
      <c r="F577" s="301">
        <v>1</v>
      </c>
      <c r="G577" s="301">
        <v>7</v>
      </c>
      <c r="H577" s="301">
        <v>8</v>
      </c>
      <c r="I577" s="301">
        <v>34</v>
      </c>
      <c r="J577" s="301">
        <v>17</v>
      </c>
      <c r="K577" s="301">
        <v>7</v>
      </c>
      <c r="L577" s="301">
        <v>0.09</v>
      </c>
      <c r="M577" s="301">
        <v>1.91</v>
      </c>
      <c r="N577" s="301">
        <v>2</v>
      </c>
      <c r="O577" s="301"/>
      <c r="P577" s="301" t="s">
        <v>540</v>
      </c>
      <c r="Q577" s="301">
        <v>1.6</v>
      </c>
      <c r="R577" s="301">
        <v>27.5</v>
      </c>
      <c r="S577" s="302">
        <v>64</v>
      </c>
      <c r="W577" s="311"/>
      <c r="X577" s="311"/>
      <c r="AE577" s="311"/>
      <c r="AF577" s="311"/>
      <c r="AG577" s="311"/>
      <c r="AH577" s="311"/>
      <c r="AI577" s="311"/>
      <c r="AJ577" s="311"/>
      <c r="AK577" s="311"/>
      <c r="AL577" s="311"/>
    </row>
    <row r="578" spans="2:38" ht="15" customHeight="1" x14ac:dyDescent="0.15">
      <c r="B578" s="436"/>
      <c r="C578" s="433"/>
      <c r="D578" s="299" t="s">
        <v>527</v>
      </c>
      <c r="E578" s="300">
        <v>0</v>
      </c>
      <c r="F578" s="301">
        <v>1</v>
      </c>
      <c r="G578" s="301">
        <v>9</v>
      </c>
      <c r="H578" s="301">
        <v>10</v>
      </c>
      <c r="I578" s="301">
        <v>24</v>
      </c>
      <c r="J578" s="301">
        <v>10</v>
      </c>
      <c r="K578" s="301">
        <v>9</v>
      </c>
      <c r="L578" s="301">
        <v>0.09</v>
      </c>
      <c r="M578" s="301">
        <v>1.91</v>
      </c>
      <c r="N578" s="301">
        <v>2</v>
      </c>
      <c r="O578" s="301"/>
      <c r="P578" s="301" t="s">
        <v>532</v>
      </c>
      <c r="Q578" s="301">
        <v>1.7</v>
      </c>
      <c r="R578" s="301">
        <v>25.9</v>
      </c>
      <c r="S578" s="302">
        <v>66</v>
      </c>
      <c r="W578" s="311"/>
      <c r="X578" s="311"/>
      <c r="AE578" s="311"/>
      <c r="AF578" s="311"/>
      <c r="AG578" s="311"/>
      <c r="AH578" s="311"/>
      <c r="AI578" s="311"/>
      <c r="AJ578" s="311"/>
      <c r="AK578" s="311"/>
      <c r="AL578" s="311"/>
    </row>
    <row r="579" spans="2:38" ht="15" customHeight="1" x14ac:dyDescent="0.15">
      <c r="B579" s="436"/>
      <c r="C579" s="433"/>
      <c r="D579" s="299" t="s">
        <v>528</v>
      </c>
      <c r="E579" s="300">
        <v>0</v>
      </c>
      <c r="F579" s="301">
        <v>0</v>
      </c>
      <c r="G579" s="301">
        <v>9</v>
      </c>
      <c r="H579" s="301">
        <v>9</v>
      </c>
      <c r="I579" s="301">
        <v>20</v>
      </c>
      <c r="J579" s="301">
        <v>12</v>
      </c>
      <c r="K579" s="301">
        <v>8</v>
      </c>
      <c r="L579" s="301">
        <v>7.0000000000000007E-2</v>
      </c>
      <c r="M579" s="301">
        <v>1.92</v>
      </c>
      <c r="N579" s="301">
        <v>1.99</v>
      </c>
      <c r="O579" s="301"/>
      <c r="P579" s="301" t="s">
        <v>520</v>
      </c>
      <c r="Q579" s="301">
        <v>1</v>
      </c>
      <c r="R579" s="301">
        <v>24.5</v>
      </c>
      <c r="S579" s="302">
        <v>69</v>
      </c>
      <c r="W579" s="311"/>
      <c r="X579" s="311"/>
      <c r="AE579" s="311"/>
      <c r="AF579" s="311"/>
      <c r="AG579" s="311"/>
      <c r="AH579" s="311"/>
      <c r="AI579" s="311"/>
      <c r="AJ579" s="311"/>
      <c r="AK579" s="311"/>
      <c r="AL579" s="311"/>
    </row>
    <row r="580" spans="2:38" ht="15" customHeight="1" x14ac:dyDescent="0.15">
      <c r="B580" s="436"/>
      <c r="C580" s="433"/>
      <c r="D580" s="299" t="s">
        <v>529</v>
      </c>
      <c r="E580" s="300">
        <v>0</v>
      </c>
      <c r="F580" s="301">
        <v>0</v>
      </c>
      <c r="G580" s="301">
        <v>11</v>
      </c>
      <c r="H580" s="301">
        <v>11</v>
      </c>
      <c r="I580" s="301">
        <v>15</v>
      </c>
      <c r="J580" s="301">
        <v>13</v>
      </c>
      <c r="K580" s="301">
        <v>6</v>
      </c>
      <c r="L580" s="301">
        <v>0.08</v>
      </c>
      <c r="M580" s="301">
        <v>1.93</v>
      </c>
      <c r="N580" s="301">
        <v>2.0099999999999998</v>
      </c>
      <c r="O580" s="301"/>
      <c r="P580" s="301" t="s">
        <v>537</v>
      </c>
      <c r="Q580" s="301">
        <v>0.8</v>
      </c>
      <c r="R580" s="301">
        <v>24.3</v>
      </c>
      <c r="S580" s="302">
        <v>71</v>
      </c>
      <c r="W580" s="311"/>
      <c r="X580" s="311"/>
      <c r="AE580" s="311"/>
      <c r="AF580" s="311"/>
      <c r="AG580" s="311"/>
      <c r="AH580" s="311"/>
      <c r="AI580" s="311"/>
      <c r="AJ580" s="311"/>
      <c r="AK580" s="311"/>
      <c r="AL580" s="311"/>
    </row>
    <row r="581" spans="2:38" ht="15" customHeight="1" x14ac:dyDescent="0.15">
      <c r="B581" s="436"/>
      <c r="C581" s="433"/>
      <c r="D581" s="299" t="s">
        <v>530</v>
      </c>
      <c r="E581" s="300">
        <v>0</v>
      </c>
      <c r="F581" s="301">
        <v>0</v>
      </c>
      <c r="G581" s="301">
        <v>12</v>
      </c>
      <c r="H581" s="301">
        <v>12</v>
      </c>
      <c r="I581" s="301">
        <v>12</v>
      </c>
      <c r="J581" s="301">
        <v>15</v>
      </c>
      <c r="K581" s="301">
        <v>11</v>
      </c>
      <c r="L581" s="301">
        <v>7.0000000000000007E-2</v>
      </c>
      <c r="M581" s="301">
        <v>1.92</v>
      </c>
      <c r="N581" s="301">
        <v>1.99</v>
      </c>
      <c r="O581" s="301"/>
      <c r="P581" s="301" t="s">
        <v>520</v>
      </c>
      <c r="Q581" s="301">
        <v>1</v>
      </c>
      <c r="R581" s="301">
        <v>24</v>
      </c>
      <c r="S581" s="302">
        <v>73</v>
      </c>
      <c r="W581" s="311"/>
      <c r="X581" s="311"/>
      <c r="AE581" s="311"/>
      <c r="AF581" s="311"/>
      <c r="AG581" s="311"/>
      <c r="AH581" s="311"/>
      <c r="AI581" s="311"/>
      <c r="AJ581" s="311"/>
      <c r="AK581" s="311"/>
      <c r="AL581" s="311"/>
    </row>
    <row r="582" spans="2:38" ht="15" customHeight="1" x14ac:dyDescent="0.15">
      <c r="B582" s="436"/>
      <c r="C582" s="434"/>
      <c r="D582" s="299" t="s">
        <v>531</v>
      </c>
      <c r="E582" s="300">
        <v>1</v>
      </c>
      <c r="F582" s="301">
        <v>0</v>
      </c>
      <c r="G582" s="301">
        <v>13</v>
      </c>
      <c r="H582" s="301">
        <v>13</v>
      </c>
      <c r="I582" s="301">
        <v>9</v>
      </c>
      <c r="J582" s="301">
        <v>15</v>
      </c>
      <c r="K582" s="301">
        <v>6</v>
      </c>
      <c r="L582" s="301">
        <v>0.1</v>
      </c>
      <c r="M582" s="301">
        <v>2</v>
      </c>
      <c r="N582" s="301">
        <v>2.1</v>
      </c>
      <c r="O582" s="301"/>
      <c r="P582" s="301" t="s">
        <v>495</v>
      </c>
      <c r="Q582" s="301">
        <v>1.2</v>
      </c>
      <c r="R582" s="301">
        <v>23.5</v>
      </c>
      <c r="S582" s="302">
        <v>75</v>
      </c>
      <c r="W582" s="311"/>
      <c r="X582" s="311"/>
      <c r="AE582" s="311"/>
      <c r="AF582" s="311"/>
      <c r="AG582" s="311"/>
      <c r="AH582" s="311"/>
      <c r="AI582" s="311"/>
      <c r="AJ582" s="311"/>
      <c r="AK582" s="311"/>
      <c r="AL582" s="311"/>
    </row>
    <row r="583" spans="2:38" ht="15" customHeight="1" x14ac:dyDescent="0.15">
      <c r="B583" s="436"/>
      <c r="C583" s="432">
        <v>42581</v>
      </c>
      <c r="D583" s="299" t="s">
        <v>494</v>
      </c>
      <c r="E583" s="300">
        <v>0</v>
      </c>
      <c r="F583" s="301">
        <v>0</v>
      </c>
      <c r="G583" s="301">
        <v>12</v>
      </c>
      <c r="H583" s="301">
        <v>12</v>
      </c>
      <c r="I583" s="301">
        <v>7</v>
      </c>
      <c r="J583" s="301">
        <v>16</v>
      </c>
      <c r="K583" s="301">
        <v>6</v>
      </c>
      <c r="L583" s="301">
        <v>0.09</v>
      </c>
      <c r="M583" s="301">
        <v>2.1800000000000002</v>
      </c>
      <c r="N583" s="301">
        <v>2.27</v>
      </c>
      <c r="O583" s="301"/>
      <c r="P583" s="301" t="s">
        <v>533</v>
      </c>
      <c r="Q583" s="301">
        <v>0.6</v>
      </c>
      <c r="R583" s="301">
        <v>22.6</v>
      </c>
      <c r="S583" s="302">
        <v>79</v>
      </c>
      <c r="W583" s="311"/>
      <c r="X583" s="311"/>
      <c r="AE583" s="311"/>
      <c r="AF583" s="311"/>
      <c r="AG583" s="311"/>
      <c r="AH583" s="311"/>
      <c r="AI583" s="311"/>
      <c r="AJ583" s="311"/>
      <c r="AK583" s="311"/>
      <c r="AL583" s="311"/>
    </row>
    <row r="584" spans="2:38" ht="15" customHeight="1" x14ac:dyDescent="0.15">
      <c r="B584" s="436"/>
      <c r="C584" s="433"/>
      <c r="D584" s="299" t="s">
        <v>497</v>
      </c>
      <c r="E584" s="300">
        <v>0</v>
      </c>
      <c r="F584" s="301">
        <v>1</v>
      </c>
      <c r="G584" s="301">
        <v>13</v>
      </c>
      <c r="H584" s="301">
        <v>14</v>
      </c>
      <c r="I584" s="301">
        <v>5</v>
      </c>
      <c r="J584" s="301">
        <v>14</v>
      </c>
      <c r="K584" s="301">
        <v>10</v>
      </c>
      <c r="L584" s="301">
        <v>0.1</v>
      </c>
      <c r="M584" s="301">
        <v>2.08</v>
      </c>
      <c r="N584" s="301">
        <v>2.1800000000000002</v>
      </c>
      <c r="O584" s="301"/>
      <c r="P584" s="301" t="s">
        <v>500</v>
      </c>
      <c r="Q584" s="301">
        <v>1.4</v>
      </c>
      <c r="R584" s="301">
        <v>21.5</v>
      </c>
      <c r="S584" s="302">
        <v>82</v>
      </c>
      <c r="W584" s="311"/>
      <c r="X584" s="311"/>
      <c r="AE584" s="311"/>
      <c r="AF584" s="311"/>
      <c r="AG584" s="311"/>
      <c r="AH584" s="311"/>
      <c r="AI584" s="311"/>
      <c r="AJ584" s="311"/>
      <c r="AK584" s="311"/>
      <c r="AL584" s="311"/>
    </row>
    <row r="585" spans="2:38" ht="15" customHeight="1" x14ac:dyDescent="0.15">
      <c r="B585" s="436"/>
      <c r="C585" s="433"/>
      <c r="D585" s="299" t="s">
        <v>499</v>
      </c>
      <c r="E585" s="300">
        <v>0</v>
      </c>
      <c r="F585" s="301">
        <v>1</v>
      </c>
      <c r="G585" s="301">
        <v>13</v>
      </c>
      <c r="H585" s="301">
        <v>14</v>
      </c>
      <c r="I585" s="301">
        <v>4</v>
      </c>
      <c r="J585" s="301">
        <v>11</v>
      </c>
      <c r="K585" s="301">
        <v>7</v>
      </c>
      <c r="L585" s="301">
        <v>0.09</v>
      </c>
      <c r="M585" s="301">
        <v>2.2200000000000002</v>
      </c>
      <c r="N585" s="301">
        <v>2.31</v>
      </c>
      <c r="O585" s="301"/>
      <c r="P585" s="301" t="s">
        <v>508</v>
      </c>
      <c r="Q585" s="301">
        <v>1.3</v>
      </c>
      <c r="R585" s="301">
        <v>21.2</v>
      </c>
      <c r="S585" s="302">
        <v>87</v>
      </c>
      <c r="W585" s="311"/>
      <c r="X585" s="311"/>
      <c r="AE585" s="311"/>
      <c r="AF585" s="311"/>
      <c r="AG585" s="311"/>
      <c r="AH585" s="311"/>
      <c r="AI585" s="311"/>
      <c r="AJ585" s="311"/>
      <c r="AK585" s="311"/>
      <c r="AL585" s="311"/>
    </row>
    <row r="586" spans="2:38" ht="15" customHeight="1" x14ac:dyDescent="0.15">
      <c r="B586" s="436"/>
      <c r="C586" s="433"/>
      <c r="D586" s="299" t="s">
        <v>502</v>
      </c>
      <c r="E586" s="300">
        <v>0</v>
      </c>
      <c r="F586" s="301">
        <v>1</v>
      </c>
      <c r="G586" s="301">
        <v>13</v>
      </c>
      <c r="H586" s="301">
        <v>14</v>
      </c>
      <c r="I586" s="301">
        <v>2</v>
      </c>
      <c r="J586" s="301">
        <v>14</v>
      </c>
      <c r="K586" s="301">
        <v>9</v>
      </c>
      <c r="L586" s="301">
        <v>0.09</v>
      </c>
      <c r="M586" s="301">
        <v>2.16</v>
      </c>
      <c r="N586" s="301">
        <v>2.25</v>
      </c>
      <c r="O586" s="301"/>
      <c r="P586" s="301" t="s">
        <v>500</v>
      </c>
      <c r="Q586" s="301">
        <v>0.8</v>
      </c>
      <c r="R586" s="301">
        <v>21</v>
      </c>
      <c r="S586" s="302">
        <v>89</v>
      </c>
      <c r="W586" s="311"/>
      <c r="X586" s="311"/>
      <c r="AE586" s="311"/>
      <c r="AF586" s="311"/>
      <c r="AG586" s="311"/>
      <c r="AH586" s="311"/>
      <c r="AI586" s="311"/>
      <c r="AJ586" s="311"/>
      <c r="AK586" s="311"/>
      <c r="AL586" s="311"/>
    </row>
    <row r="587" spans="2:38" ht="15" customHeight="1" x14ac:dyDescent="0.15">
      <c r="B587" s="436"/>
      <c r="C587" s="433"/>
      <c r="D587" s="299" t="s">
        <v>505</v>
      </c>
      <c r="E587" s="300">
        <v>0</v>
      </c>
      <c r="F587" s="301">
        <v>2</v>
      </c>
      <c r="G587" s="301">
        <v>14</v>
      </c>
      <c r="H587" s="301">
        <v>16</v>
      </c>
      <c r="I587" s="301">
        <v>2</v>
      </c>
      <c r="J587" s="301">
        <v>11</v>
      </c>
      <c r="K587" s="301">
        <v>6</v>
      </c>
      <c r="L587" s="301">
        <v>0.1</v>
      </c>
      <c r="M587" s="301">
        <v>2.1800000000000002</v>
      </c>
      <c r="N587" s="301">
        <v>2.2799999999999998</v>
      </c>
      <c r="O587" s="301"/>
      <c r="P587" s="301" t="s">
        <v>508</v>
      </c>
      <c r="Q587" s="301">
        <v>1.4</v>
      </c>
      <c r="R587" s="301">
        <v>20.7</v>
      </c>
      <c r="S587" s="302">
        <v>90</v>
      </c>
      <c r="W587" s="311"/>
      <c r="X587" s="311"/>
      <c r="AE587" s="311"/>
      <c r="AF587" s="311"/>
      <c r="AG587" s="311"/>
      <c r="AH587" s="311"/>
      <c r="AI587" s="311"/>
      <c r="AJ587" s="311"/>
      <c r="AK587" s="311"/>
      <c r="AL587" s="311"/>
    </row>
    <row r="588" spans="2:38" ht="15" customHeight="1" x14ac:dyDescent="0.15">
      <c r="B588" s="436"/>
      <c r="C588" s="433"/>
      <c r="D588" s="299" t="s">
        <v>507</v>
      </c>
      <c r="E588" s="300">
        <v>0</v>
      </c>
      <c r="F588" s="301">
        <v>4</v>
      </c>
      <c r="G588" s="301">
        <v>13</v>
      </c>
      <c r="H588" s="301">
        <v>17</v>
      </c>
      <c r="I588" s="301">
        <v>3</v>
      </c>
      <c r="J588" s="301">
        <v>14</v>
      </c>
      <c r="K588" s="301">
        <v>8</v>
      </c>
      <c r="L588" s="301">
        <v>0.1</v>
      </c>
      <c r="M588" s="301">
        <v>2.16</v>
      </c>
      <c r="N588" s="301">
        <v>2.2599999999999998</v>
      </c>
      <c r="O588" s="301"/>
      <c r="P588" s="301" t="s">
        <v>500</v>
      </c>
      <c r="Q588" s="301">
        <v>1.8</v>
      </c>
      <c r="R588" s="301">
        <v>22.4</v>
      </c>
      <c r="S588" s="302">
        <v>86</v>
      </c>
      <c r="W588" s="311"/>
      <c r="X588" s="311"/>
      <c r="AE588" s="311"/>
      <c r="AF588" s="311"/>
      <c r="AG588" s="311"/>
      <c r="AH588" s="311"/>
      <c r="AI588" s="311"/>
      <c r="AJ588" s="311"/>
      <c r="AK588" s="311"/>
      <c r="AL588" s="311"/>
    </row>
    <row r="589" spans="2:38" ht="15" customHeight="1" x14ac:dyDescent="0.15">
      <c r="B589" s="436"/>
      <c r="C589" s="433"/>
      <c r="D589" s="299" t="s">
        <v>510</v>
      </c>
      <c r="E589" s="300">
        <v>0</v>
      </c>
      <c r="F589" s="301">
        <v>4</v>
      </c>
      <c r="G589" s="301">
        <v>12</v>
      </c>
      <c r="H589" s="301">
        <v>16</v>
      </c>
      <c r="I589" s="301">
        <v>6</v>
      </c>
      <c r="J589" s="301">
        <v>21</v>
      </c>
      <c r="K589" s="301">
        <v>10</v>
      </c>
      <c r="L589" s="301">
        <v>0.1</v>
      </c>
      <c r="M589" s="301">
        <v>2.12</v>
      </c>
      <c r="N589" s="301">
        <v>2.2200000000000002</v>
      </c>
      <c r="O589" s="301"/>
      <c r="P589" s="301" t="s">
        <v>537</v>
      </c>
      <c r="Q589" s="301">
        <v>1</v>
      </c>
      <c r="R589" s="301">
        <v>24.1</v>
      </c>
      <c r="S589" s="302">
        <v>79</v>
      </c>
      <c r="W589" s="311"/>
      <c r="X589" s="311"/>
      <c r="AE589" s="311"/>
      <c r="AF589" s="311"/>
      <c r="AG589" s="311"/>
      <c r="AH589" s="311"/>
      <c r="AI589" s="311"/>
      <c r="AJ589" s="311"/>
      <c r="AK589" s="311"/>
      <c r="AL589" s="311"/>
    </row>
    <row r="590" spans="2:38" ht="15" customHeight="1" x14ac:dyDescent="0.15">
      <c r="B590" s="436"/>
      <c r="C590" s="433"/>
      <c r="D590" s="299" t="s">
        <v>512</v>
      </c>
      <c r="E590" s="300">
        <v>1</v>
      </c>
      <c r="F590" s="301">
        <v>3</v>
      </c>
      <c r="G590" s="301">
        <v>13</v>
      </c>
      <c r="H590" s="301">
        <v>16</v>
      </c>
      <c r="I590" s="301">
        <v>12</v>
      </c>
      <c r="J590" s="301">
        <v>20</v>
      </c>
      <c r="K590" s="301">
        <v>13</v>
      </c>
      <c r="L590" s="301">
        <v>0.1</v>
      </c>
      <c r="M590" s="301">
        <v>1.96</v>
      </c>
      <c r="N590" s="301">
        <v>2.06</v>
      </c>
      <c r="O590" s="301"/>
      <c r="P590" s="301" t="s">
        <v>517</v>
      </c>
      <c r="Q590" s="301">
        <v>1.5</v>
      </c>
      <c r="R590" s="301">
        <v>26</v>
      </c>
      <c r="S590" s="302">
        <v>76</v>
      </c>
      <c r="W590" s="311"/>
      <c r="X590" s="311"/>
      <c r="AE590" s="311"/>
      <c r="AF590" s="311"/>
      <c r="AG590" s="311"/>
      <c r="AH590" s="311"/>
      <c r="AI590" s="311"/>
      <c r="AJ590" s="311"/>
      <c r="AK590" s="311"/>
      <c r="AL590" s="311"/>
    </row>
    <row r="591" spans="2:38" ht="15" customHeight="1" x14ac:dyDescent="0.15">
      <c r="B591" s="436"/>
      <c r="C591" s="433"/>
      <c r="D591" s="299" t="s">
        <v>513</v>
      </c>
      <c r="E591" s="300">
        <v>2</v>
      </c>
      <c r="F591" s="301">
        <v>3</v>
      </c>
      <c r="G591" s="301">
        <v>16</v>
      </c>
      <c r="H591" s="301">
        <v>19</v>
      </c>
      <c r="I591" s="301">
        <v>19</v>
      </c>
      <c r="J591" s="301">
        <v>22</v>
      </c>
      <c r="K591" s="301">
        <v>8</v>
      </c>
      <c r="L591" s="301">
        <v>0.11</v>
      </c>
      <c r="M591" s="301">
        <v>1.92</v>
      </c>
      <c r="N591" s="301">
        <v>2.0299999999999998</v>
      </c>
      <c r="O591" s="301"/>
      <c r="P591" s="301" t="s">
        <v>532</v>
      </c>
      <c r="Q591" s="301">
        <v>1.4</v>
      </c>
      <c r="R591" s="301">
        <v>28.5</v>
      </c>
      <c r="S591" s="302">
        <v>64</v>
      </c>
      <c r="W591" s="311"/>
      <c r="X591" s="311"/>
      <c r="AE591" s="311"/>
      <c r="AF591" s="311"/>
      <c r="AG591" s="311"/>
      <c r="AH591" s="311"/>
      <c r="AI591" s="311"/>
      <c r="AJ591" s="311"/>
      <c r="AK591" s="311"/>
      <c r="AL591" s="311"/>
    </row>
    <row r="592" spans="2:38" ht="15" customHeight="1" thickBot="1" x14ac:dyDescent="0.2">
      <c r="B592" s="436"/>
      <c r="C592" s="433"/>
      <c r="D592" s="312" t="s">
        <v>514</v>
      </c>
      <c r="E592" s="313">
        <v>1</v>
      </c>
      <c r="F592" s="306">
        <v>2</v>
      </c>
      <c r="G592" s="306">
        <v>15</v>
      </c>
      <c r="H592" s="306">
        <v>17</v>
      </c>
      <c r="I592" s="306">
        <v>27</v>
      </c>
      <c r="J592" s="306">
        <v>9</v>
      </c>
      <c r="K592" s="306">
        <v>6</v>
      </c>
      <c r="L592" s="306">
        <v>0.1</v>
      </c>
      <c r="M592" s="306">
        <v>1.89</v>
      </c>
      <c r="N592" s="306">
        <v>1.99</v>
      </c>
      <c r="O592" s="306"/>
      <c r="P592" s="306" t="s">
        <v>517</v>
      </c>
      <c r="Q592" s="306">
        <v>1.5</v>
      </c>
      <c r="R592" s="306">
        <v>29.8</v>
      </c>
      <c r="S592" s="307">
        <v>60</v>
      </c>
      <c r="W592" s="311"/>
      <c r="X592" s="311"/>
      <c r="AE592" s="311"/>
      <c r="AF592" s="311"/>
      <c r="AG592" s="311"/>
      <c r="AH592" s="311"/>
      <c r="AI592" s="311"/>
      <c r="AJ592" s="311"/>
      <c r="AK592" s="311"/>
      <c r="AL592" s="311"/>
    </row>
    <row r="593" spans="2:38" ht="15" customHeight="1" x14ac:dyDescent="0.15">
      <c r="B593" s="436" t="s">
        <v>539</v>
      </c>
      <c r="C593" s="433"/>
      <c r="D593" s="295" t="s">
        <v>516</v>
      </c>
      <c r="E593" s="296">
        <v>1</v>
      </c>
      <c r="F593" s="297">
        <v>1</v>
      </c>
      <c r="G593" s="297">
        <v>13</v>
      </c>
      <c r="H593" s="297">
        <v>14</v>
      </c>
      <c r="I593" s="297">
        <v>39</v>
      </c>
      <c r="J593" s="297">
        <v>19</v>
      </c>
      <c r="K593" s="297">
        <v>8</v>
      </c>
      <c r="L593" s="297">
        <v>0.08</v>
      </c>
      <c r="M593" s="297">
        <v>1.89</v>
      </c>
      <c r="N593" s="297">
        <v>1.97</v>
      </c>
      <c r="O593" s="297"/>
      <c r="P593" s="297" t="s">
        <v>517</v>
      </c>
      <c r="Q593" s="297">
        <v>2.1</v>
      </c>
      <c r="R593" s="297">
        <v>30.9</v>
      </c>
      <c r="S593" s="298">
        <v>55</v>
      </c>
      <c r="W593" s="311"/>
      <c r="X593" s="311"/>
      <c r="AE593" s="311"/>
      <c r="AF593" s="311"/>
      <c r="AG593" s="311"/>
      <c r="AH593" s="311"/>
      <c r="AI593" s="311"/>
      <c r="AJ593" s="311"/>
      <c r="AK593" s="311"/>
      <c r="AL593" s="311"/>
    </row>
    <row r="594" spans="2:38" ht="15" customHeight="1" x14ac:dyDescent="0.15">
      <c r="B594" s="436"/>
      <c r="C594" s="433"/>
      <c r="D594" s="299" t="s">
        <v>518</v>
      </c>
      <c r="E594" s="300">
        <v>1</v>
      </c>
      <c r="F594" s="301">
        <v>1</v>
      </c>
      <c r="G594" s="301">
        <v>10</v>
      </c>
      <c r="H594" s="301">
        <v>11</v>
      </c>
      <c r="I594" s="301">
        <v>45</v>
      </c>
      <c r="J594" s="301">
        <v>18</v>
      </c>
      <c r="K594" s="301">
        <v>9</v>
      </c>
      <c r="L594" s="301">
        <v>0.08</v>
      </c>
      <c r="M594" s="301">
        <v>1.89</v>
      </c>
      <c r="N594" s="301">
        <v>1.97</v>
      </c>
      <c r="O594" s="301"/>
      <c r="P594" s="301" t="s">
        <v>517</v>
      </c>
      <c r="Q594" s="301">
        <v>2.2999999999999998</v>
      </c>
      <c r="R594" s="301">
        <v>31.6</v>
      </c>
      <c r="S594" s="302">
        <v>49</v>
      </c>
      <c r="W594" s="311"/>
      <c r="X594" s="311"/>
      <c r="AE594" s="311"/>
      <c r="AF594" s="311"/>
      <c r="AG594" s="311"/>
      <c r="AH594" s="311"/>
      <c r="AI594" s="311"/>
      <c r="AJ594" s="311"/>
      <c r="AK594" s="311"/>
      <c r="AL594" s="311"/>
    </row>
    <row r="595" spans="2:38" ht="15" customHeight="1" x14ac:dyDescent="0.15">
      <c r="B595" s="436"/>
      <c r="C595" s="433"/>
      <c r="D595" s="299" t="s">
        <v>519</v>
      </c>
      <c r="E595" s="300">
        <v>1</v>
      </c>
      <c r="F595" s="301">
        <v>0</v>
      </c>
      <c r="G595" s="301">
        <v>8</v>
      </c>
      <c r="H595" s="301">
        <v>8</v>
      </c>
      <c r="I595" s="301">
        <v>49</v>
      </c>
      <c r="J595" s="301">
        <v>17</v>
      </c>
      <c r="K595" s="301">
        <v>12</v>
      </c>
      <c r="L595" s="301">
        <v>0.08</v>
      </c>
      <c r="M595" s="301">
        <v>1.88</v>
      </c>
      <c r="N595" s="301">
        <v>1.96</v>
      </c>
      <c r="O595" s="301"/>
      <c r="P595" s="301" t="s">
        <v>517</v>
      </c>
      <c r="Q595" s="301">
        <v>1.7</v>
      </c>
      <c r="R595" s="301">
        <v>31.9</v>
      </c>
      <c r="S595" s="302">
        <v>42</v>
      </c>
      <c r="W595" s="311"/>
      <c r="X595" s="311"/>
      <c r="AE595" s="311"/>
      <c r="AF595" s="311"/>
      <c r="AG595" s="311"/>
      <c r="AH595" s="311"/>
      <c r="AI595" s="311"/>
      <c r="AJ595" s="311"/>
      <c r="AK595" s="311"/>
      <c r="AL595" s="311"/>
    </row>
    <row r="596" spans="2:38" ht="15" customHeight="1" x14ac:dyDescent="0.15">
      <c r="B596" s="436"/>
      <c r="C596" s="433"/>
      <c r="D596" s="299" t="s">
        <v>521</v>
      </c>
      <c r="E596" s="300">
        <v>1</v>
      </c>
      <c r="F596" s="301">
        <v>0</v>
      </c>
      <c r="G596" s="301">
        <v>6</v>
      </c>
      <c r="H596" s="301">
        <v>6</v>
      </c>
      <c r="I596" s="301">
        <v>56</v>
      </c>
      <c r="J596" s="301">
        <v>18</v>
      </c>
      <c r="K596" s="301">
        <v>14</v>
      </c>
      <c r="L596" s="301">
        <v>0.08</v>
      </c>
      <c r="M596" s="301">
        <v>1.88</v>
      </c>
      <c r="N596" s="301">
        <v>1.96</v>
      </c>
      <c r="O596" s="301"/>
      <c r="P596" s="301" t="s">
        <v>520</v>
      </c>
      <c r="Q596" s="301">
        <v>2.7</v>
      </c>
      <c r="R596" s="301">
        <v>32.299999999999997</v>
      </c>
      <c r="S596" s="302">
        <v>36</v>
      </c>
      <c r="W596" s="311"/>
      <c r="X596" s="311"/>
      <c r="AE596" s="311"/>
      <c r="AF596" s="311"/>
      <c r="AG596" s="311"/>
      <c r="AH596" s="311"/>
      <c r="AI596" s="311"/>
      <c r="AJ596" s="311"/>
      <c r="AK596" s="311"/>
      <c r="AL596" s="311"/>
    </row>
    <row r="597" spans="2:38" ht="15" customHeight="1" x14ac:dyDescent="0.15">
      <c r="B597" s="436"/>
      <c r="C597" s="433"/>
      <c r="D597" s="299" t="s">
        <v>522</v>
      </c>
      <c r="E597" s="300">
        <v>1</v>
      </c>
      <c r="F597" s="301">
        <v>0</v>
      </c>
      <c r="G597" s="301">
        <v>6</v>
      </c>
      <c r="H597" s="301">
        <v>6</v>
      </c>
      <c r="I597" s="301">
        <v>58</v>
      </c>
      <c r="J597" s="301">
        <v>24</v>
      </c>
      <c r="K597" s="301">
        <v>13</v>
      </c>
      <c r="L597" s="301">
        <v>0.09</v>
      </c>
      <c r="M597" s="301">
        <v>1.88</v>
      </c>
      <c r="N597" s="301">
        <v>1.97</v>
      </c>
      <c r="O597" s="301"/>
      <c r="P597" s="301" t="s">
        <v>517</v>
      </c>
      <c r="Q597" s="301">
        <v>2.7</v>
      </c>
      <c r="R597" s="301">
        <v>32.700000000000003</v>
      </c>
      <c r="S597" s="302">
        <v>36</v>
      </c>
      <c r="W597" s="311"/>
      <c r="X597" s="311"/>
      <c r="AE597" s="311"/>
      <c r="AF597" s="311"/>
      <c r="AG597" s="311"/>
      <c r="AH597" s="311"/>
      <c r="AI597" s="311"/>
      <c r="AJ597" s="311"/>
      <c r="AK597" s="311"/>
      <c r="AL597" s="311"/>
    </row>
    <row r="598" spans="2:38" ht="15" customHeight="1" x14ac:dyDescent="0.15">
      <c r="B598" s="436"/>
      <c r="C598" s="433"/>
      <c r="D598" s="299" t="s">
        <v>523</v>
      </c>
      <c r="E598" s="300">
        <v>1</v>
      </c>
      <c r="F598" s="301">
        <v>0</v>
      </c>
      <c r="G598" s="301">
        <v>6</v>
      </c>
      <c r="H598" s="301">
        <v>6</v>
      </c>
      <c r="I598" s="301">
        <v>56</v>
      </c>
      <c r="J598" s="301">
        <v>24</v>
      </c>
      <c r="K598" s="301">
        <v>14</v>
      </c>
      <c r="L598" s="301">
        <v>0.08</v>
      </c>
      <c r="M598" s="301">
        <v>1.88</v>
      </c>
      <c r="N598" s="301">
        <v>1.96</v>
      </c>
      <c r="O598" s="301"/>
      <c r="P598" s="301" t="s">
        <v>532</v>
      </c>
      <c r="Q598" s="301">
        <v>2.6</v>
      </c>
      <c r="R598" s="301">
        <v>32.6</v>
      </c>
      <c r="S598" s="302">
        <v>43</v>
      </c>
      <c r="W598" s="311"/>
      <c r="X598" s="311"/>
      <c r="AE598" s="311"/>
      <c r="AF598" s="311"/>
      <c r="AG598" s="311"/>
      <c r="AH598" s="311"/>
      <c r="AI598" s="311"/>
      <c r="AJ598" s="311"/>
      <c r="AK598" s="311"/>
      <c r="AL598" s="311"/>
    </row>
    <row r="599" spans="2:38" ht="15" customHeight="1" x14ac:dyDescent="0.15">
      <c r="B599" s="436"/>
      <c r="C599" s="433"/>
      <c r="D599" s="299" t="s">
        <v>524</v>
      </c>
      <c r="E599" s="300">
        <v>1</v>
      </c>
      <c r="F599" s="301">
        <v>0</v>
      </c>
      <c r="G599" s="301">
        <v>6</v>
      </c>
      <c r="H599" s="301">
        <v>6</v>
      </c>
      <c r="I599" s="301">
        <v>51</v>
      </c>
      <c r="J599" s="301">
        <v>33</v>
      </c>
      <c r="K599" s="301">
        <v>20</v>
      </c>
      <c r="L599" s="301">
        <v>0.08</v>
      </c>
      <c r="M599" s="301">
        <v>1.87</v>
      </c>
      <c r="N599" s="301">
        <v>1.95</v>
      </c>
      <c r="O599" s="301"/>
      <c r="P599" s="301" t="s">
        <v>532</v>
      </c>
      <c r="Q599" s="301">
        <v>4.0999999999999996</v>
      </c>
      <c r="R599" s="301">
        <v>30.4</v>
      </c>
      <c r="S599" s="302">
        <v>47</v>
      </c>
      <c r="W599" s="311"/>
      <c r="X599" s="311"/>
      <c r="AE599" s="311"/>
      <c r="AF599" s="311"/>
      <c r="AG599" s="311"/>
      <c r="AH599" s="311"/>
      <c r="AI599" s="311"/>
      <c r="AJ599" s="311"/>
      <c r="AK599" s="311"/>
      <c r="AL599" s="311"/>
    </row>
    <row r="600" spans="2:38" ht="15" customHeight="1" x14ac:dyDescent="0.15">
      <c r="B600" s="436"/>
      <c r="C600" s="433"/>
      <c r="D600" s="299" t="s">
        <v>525</v>
      </c>
      <c r="E600" s="300">
        <v>1</v>
      </c>
      <c r="F600" s="301">
        <v>0</v>
      </c>
      <c r="G600" s="301">
        <v>6</v>
      </c>
      <c r="H600" s="301">
        <v>6</v>
      </c>
      <c r="I600" s="301">
        <v>35</v>
      </c>
      <c r="J600" s="301">
        <v>20</v>
      </c>
      <c r="K600" s="301">
        <v>11</v>
      </c>
      <c r="L600" s="301">
        <v>0.08</v>
      </c>
      <c r="M600" s="301">
        <v>1.84</v>
      </c>
      <c r="N600" s="301">
        <v>1.92</v>
      </c>
      <c r="O600" s="301"/>
      <c r="P600" s="301" t="s">
        <v>537</v>
      </c>
      <c r="Q600" s="301">
        <v>2.8</v>
      </c>
      <c r="R600" s="301">
        <v>27.9</v>
      </c>
      <c r="S600" s="302">
        <v>66</v>
      </c>
      <c r="W600" s="311"/>
      <c r="X600" s="311"/>
      <c r="AE600" s="311"/>
      <c r="AF600" s="311"/>
      <c r="AG600" s="311"/>
      <c r="AH600" s="311"/>
      <c r="AI600" s="311"/>
      <c r="AJ600" s="311"/>
      <c r="AK600" s="311"/>
      <c r="AL600" s="311"/>
    </row>
    <row r="601" spans="2:38" ht="15" customHeight="1" x14ac:dyDescent="0.15">
      <c r="B601" s="436"/>
      <c r="C601" s="433"/>
      <c r="D601" s="299" t="s">
        <v>526</v>
      </c>
      <c r="E601" s="300">
        <v>0</v>
      </c>
      <c r="F601" s="301">
        <v>0</v>
      </c>
      <c r="G601" s="301">
        <v>8</v>
      </c>
      <c r="H601" s="301">
        <v>8</v>
      </c>
      <c r="I601" s="301">
        <v>27</v>
      </c>
      <c r="J601" s="301">
        <v>11</v>
      </c>
      <c r="K601" s="301">
        <v>7</v>
      </c>
      <c r="L601" s="301">
        <v>0.06</v>
      </c>
      <c r="M601" s="301">
        <v>1.84</v>
      </c>
      <c r="N601" s="301">
        <v>1.9</v>
      </c>
      <c r="O601" s="301"/>
      <c r="P601" s="301" t="s">
        <v>536</v>
      </c>
      <c r="Q601" s="301">
        <v>1.4</v>
      </c>
      <c r="R601" s="301">
        <v>26.4</v>
      </c>
      <c r="S601" s="302">
        <v>64</v>
      </c>
      <c r="W601" s="311"/>
      <c r="X601" s="311"/>
      <c r="AE601" s="311"/>
      <c r="AF601" s="311"/>
      <c r="AG601" s="311"/>
      <c r="AH601" s="311"/>
      <c r="AI601" s="311"/>
      <c r="AJ601" s="311"/>
      <c r="AK601" s="311"/>
      <c r="AL601" s="311"/>
    </row>
    <row r="602" spans="2:38" ht="15" customHeight="1" x14ac:dyDescent="0.15">
      <c r="B602" s="436"/>
      <c r="C602" s="433"/>
      <c r="D602" s="299" t="s">
        <v>527</v>
      </c>
      <c r="E602" s="300">
        <v>0</v>
      </c>
      <c r="F602" s="301">
        <v>0</v>
      </c>
      <c r="G602" s="301">
        <v>9</v>
      </c>
      <c r="H602" s="301">
        <v>9</v>
      </c>
      <c r="I602" s="301">
        <v>18</v>
      </c>
      <c r="J602" s="301">
        <v>16</v>
      </c>
      <c r="K602" s="301">
        <v>6</v>
      </c>
      <c r="L602" s="301">
        <v>0.06</v>
      </c>
      <c r="M602" s="301">
        <v>1.84</v>
      </c>
      <c r="N602" s="301">
        <v>1.9</v>
      </c>
      <c r="O602" s="301"/>
      <c r="P602" s="301" t="s">
        <v>536</v>
      </c>
      <c r="Q602" s="301">
        <v>1.6</v>
      </c>
      <c r="R602" s="301">
        <v>25.4</v>
      </c>
      <c r="S602" s="302">
        <v>72</v>
      </c>
      <c r="W602" s="311"/>
      <c r="X602" s="311"/>
      <c r="AE602" s="311"/>
      <c r="AF602" s="311"/>
      <c r="AG602" s="311"/>
      <c r="AH602" s="311"/>
      <c r="AI602" s="311"/>
      <c r="AJ602" s="311"/>
      <c r="AK602" s="311"/>
      <c r="AL602" s="311"/>
    </row>
    <row r="603" spans="2:38" ht="15" customHeight="1" x14ac:dyDescent="0.15">
      <c r="B603" s="436"/>
      <c r="C603" s="433"/>
      <c r="D603" s="299" t="s">
        <v>528</v>
      </c>
      <c r="E603" s="300">
        <v>0</v>
      </c>
      <c r="F603" s="301">
        <v>0</v>
      </c>
      <c r="G603" s="301">
        <v>8</v>
      </c>
      <c r="H603" s="301">
        <v>8</v>
      </c>
      <c r="I603" s="301">
        <v>16</v>
      </c>
      <c r="J603" s="301">
        <v>13</v>
      </c>
      <c r="K603" s="301">
        <v>8</v>
      </c>
      <c r="L603" s="301">
        <v>0.06</v>
      </c>
      <c r="M603" s="301">
        <v>1.82</v>
      </c>
      <c r="N603" s="301">
        <v>1.88</v>
      </c>
      <c r="O603" s="301"/>
      <c r="P603" s="301" t="s">
        <v>517</v>
      </c>
      <c r="Q603" s="301">
        <v>0.7</v>
      </c>
      <c r="R603" s="301">
        <v>24</v>
      </c>
      <c r="S603" s="302">
        <v>75</v>
      </c>
      <c r="W603" s="311"/>
      <c r="X603" s="311"/>
      <c r="AE603" s="311"/>
      <c r="AF603" s="311"/>
      <c r="AG603" s="311"/>
      <c r="AH603" s="311"/>
      <c r="AI603" s="311"/>
      <c r="AJ603" s="311"/>
      <c r="AK603" s="311"/>
      <c r="AL603" s="311"/>
    </row>
    <row r="604" spans="2:38" ht="15" customHeight="1" x14ac:dyDescent="0.15">
      <c r="B604" s="436"/>
      <c r="C604" s="433"/>
      <c r="D604" s="299" t="s">
        <v>529</v>
      </c>
      <c r="E604" s="300">
        <v>0</v>
      </c>
      <c r="F604" s="301">
        <v>0</v>
      </c>
      <c r="G604" s="301">
        <v>9</v>
      </c>
      <c r="H604" s="301">
        <v>9</v>
      </c>
      <c r="I604" s="301">
        <v>13</v>
      </c>
      <c r="J604" s="301">
        <v>13</v>
      </c>
      <c r="K604" s="301">
        <v>9</v>
      </c>
      <c r="L604" s="301">
        <v>0.06</v>
      </c>
      <c r="M604" s="301">
        <v>1.85</v>
      </c>
      <c r="N604" s="301">
        <v>1.91</v>
      </c>
      <c r="O604" s="301"/>
      <c r="P604" s="301" t="s">
        <v>500</v>
      </c>
      <c r="Q604" s="301">
        <v>1.4</v>
      </c>
      <c r="R604" s="301">
        <v>24.4</v>
      </c>
      <c r="S604" s="302">
        <v>78</v>
      </c>
      <c r="W604" s="311"/>
      <c r="X604" s="311"/>
      <c r="AE604" s="311"/>
      <c r="AF604" s="311"/>
      <c r="AG604" s="311"/>
      <c r="AH604" s="311"/>
      <c r="AI604" s="311"/>
      <c r="AJ604" s="311"/>
      <c r="AK604" s="311"/>
      <c r="AL604" s="311"/>
    </row>
    <row r="605" spans="2:38" ht="15" customHeight="1" x14ac:dyDescent="0.15">
      <c r="B605" s="436"/>
      <c r="C605" s="433"/>
      <c r="D605" s="299" t="s">
        <v>530</v>
      </c>
      <c r="E605" s="300">
        <v>0</v>
      </c>
      <c r="F605" s="301">
        <v>0</v>
      </c>
      <c r="G605" s="301">
        <v>11</v>
      </c>
      <c r="H605" s="301">
        <v>11</v>
      </c>
      <c r="I605" s="301">
        <v>9</v>
      </c>
      <c r="J605" s="301">
        <v>21</v>
      </c>
      <c r="K605" s="301">
        <v>3</v>
      </c>
      <c r="L605" s="301">
        <v>0.08</v>
      </c>
      <c r="M605" s="301">
        <v>2.0099999999999998</v>
      </c>
      <c r="N605" s="301">
        <v>2.09</v>
      </c>
      <c r="O605" s="301"/>
      <c r="P605" s="301" t="s">
        <v>508</v>
      </c>
      <c r="Q605" s="301">
        <v>1.3</v>
      </c>
      <c r="R605" s="301">
        <v>24.1</v>
      </c>
      <c r="S605" s="302">
        <v>80</v>
      </c>
      <c r="W605" s="311"/>
      <c r="X605" s="311"/>
      <c r="AE605" s="311"/>
      <c r="AF605" s="311"/>
      <c r="AG605" s="311"/>
      <c r="AH605" s="311"/>
      <c r="AI605" s="311"/>
      <c r="AJ605" s="311"/>
      <c r="AK605" s="311"/>
      <c r="AL605" s="311"/>
    </row>
    <row r="606" spans="2:38" ht="15" customHeight="1" x14ac:dyDescent="0.15">
      <c r="B606" s="436"/>
      <c r="C606" s="434"/>
      <c r="D606" s="299" t="s">
        <v>531</v>
      </c>
      <c r="E606" s="300">
        <v>0</v>
      </c>
      <c r="F606" s="301">
        <v>0</v>
      </c>
      <c r="G606" s="301">
        <v>13</v>
      </c>
      <c r="H606" s="301">
        <v>13</v>
      </c>
      <c r="I606" s="301">
        <v>7</v>
      </c>
      <c r="J606" s="301">
        <v>13</v>
      </c>
      <c r="K606" s="301">
        <v>5</v>
      </c>
      <c r="L606" s="301">
        <v>7.0000000000000007E-2</v>
      </c>
      <c r="M606" s="301">
        <v>1.97</v>
      </c>
      <c r="N606" s="301">
        <v>2.04</v>
      </c>
      <c r="O606" s="301"/>
      <c r="P606" s="301" t="s">
        <v>500</v>
      </c>
      <c r="Q606" s="301">
        <v>1.9</v>
      </c>
      <c r="R606" s="301">
        <v>23.4</v>
      </c>
      <c r="S606" s="302">
        <v>83</v>
      </c>
      <c r="W606" s="311"/>
      <c r="X606" s="311"/>
      <c r="AE606" s="311"/>
      <c r="AF606" s="311"/>
      <c r="AG606" s="311"/>
      <c r="AH606" s="311"/>
      <c r="AI606" s="311"/>
      <c r="AJ606" s="311"/>
      <c r="AK606" s="311"/>
      <c r="AL606" s="311"/>
    </row>
    <row r="607" spans="2:38" ht="15" customHeight="1" x14ac:dyDescent="0.15">
      <c r="B607" s="436"/>
      <c r="C607" s="432">
        <v>42582</v>
      </c>
      <c r="D607" s="299" t="s">
        <v>494</v>
      </c>
      <c r="E607" s="300">
        <v>0</v>
      </c>
      <c r="F607" s="301">
        <v>0</v>
      </c>
      <c r="G607" s="301">
        <v>13</v>
      </c>
      <c r="H607" s="301">
        <v>13</v>
      </c>
      <c r="I607" s="301">
        <v>7</v>
      </c>
      <c r="J607" s="301">
        <v>10</v>
      </c>
      <c r="K607" s="301">
        <v>6</v>
      </c>
      <c r="L607" s="301">
        <v>7.0000000000000007E-2</v>
      </c>
      <c r="M607" s="301">
        <v>1.94</v>
      </c>
      <c r="N607" s="301">
        <v>2.0099999999999998</v>
      </c>
      <c r="O607" s="301"/>
      <c r="P607" s="301" t="s">
        <v>500</v>
      </c>
      <c r="Q607" s="301">
        <v>1.5</v>
      </c>
      <c r="R607" s="301">
        <v>23.2</v>
      </c>
      <c r="S607" s="302">
        <v>83</v>
      </c>
      <c r="W607" s="311"/>
      <c r="X607" s="311"/>
      <c r="AE607" s="311"/>
      <c r="AF607" s="311"/>
      <c r="AG607" s="311"/>
      <c r="AH607" s="311"/>
      <c r="AI607" s="311"/>
      <c r="AJ607" s="311"/>
      <c r="AK607" s="311"/>
      <c r="AL607" s="311"/>
    </row>
    <row r="608" spans="2:38" ht="15" customHeight="1" x14ac:dyDescent="0.15">
      <c r="B608" s="436"/>
      <c r="C608" s="433"/>
      <c r="D608" s="299" t="s">
        <v>497</v>
      </c>
      <c r="E608" s="300">
        <v>0</v>
      </c>
      <c r="F608" s="301">
        <v>0</v>
      </c>
      <c r="G608" s="301">
        <v>14</v>
      </c>
      <c r="H608" s="301">
        <v>14</v>
      </c>
      <c r="I608" s="301">
        <v>6</v>
      </c>
      <c r="J608" s="301">
        <v>14</v>
      </c>
      <c r="K608" s="301">
        <v>5</v>
      </c>
      <c r="L608" s="301">
        <v>0.08</v>
      </c>
      <c r="M608" s="301">
        <v>2.0299999999999998</v>
      </c>
      <c r="N608" s="301">
        <v>2.11</v>
      </c>
      <c r="O608" s="301"/>
      <c r="P608" s="301" t="s">
        <v>495</v>
      </c>
      <c r="Q608" s="301">
        <v>1.7</v>
      </c>
      <c r="R608" s="301">
        <v>22.5</v>
      </c>
      <c r="S608" s="302">
        <v>85</v>
      </c>
      <c r="W608" s="311"/>
      <c r="X608" s="311"/>
      <c r="AE608" s="311"/>
      <c r="AF608" s="311"/>
      <c r="AG608" s="311"/>
      <c r="AH608" s="311"/>
      <c r="AI608" s="311"/>
      <c r="AJ608" s="311"/>
      <c r="AK608" s="311"/>
      <c r="AL608" s="311"/>
    </row>
    <row r="609" spans="2:38" ht="15" customHeight="1" x14ac:dyDescent="0.15">
      <c r="B609" s="436"/>
      <c r="C609" s="433"/>
      <c r="D609" s="299" t="s">
        <v>499</v>
      </c>
      <c r="E609" s="300">
        <v>0</v>
      </c>
      <c r="F609" s="301">
        <v>0</v>
      </c>
      <c r="G609" s="301">
        <v>15</v>
      </c>
      <c r="H609" s="301">
        <v>15</v>
      </c>
      <c r="I609" s="301">
        <v>5</v>
      </c>
      <c r="J609" s="301">
        <v>19</v>
      </c>
      <c r="K609" s="301">
        <v>5</v>
      </c>
      <c r="L609" s="301">
        <v>0.08</v>
      </c>
      <c r="M609" s="301">
        <v>2.1</v>
      </c>
      <c r="N609" s="301">
        <v>2.1800000000000002</v>
      </c>
      <c r="O609" s="301"/>
      <c r="P609" s="301" t="s">
        <v>495</v>
      </c>
      <c r="Q609" s="301">
        <v>1.5</v>
      </c>
      <c r="R609" s="301">
        <v>22.2</v>
      </c>
      <c r="S609" s="302">
        <v>87</v>
      </c>
      <c r="W609" s="311"/>
      <c r="X609" s="311"/>
      <c r="AE609" s="311"/>
      <c r="AF609" s="311"/>
      <c r="AG609" s="311"/>
      <c r="AH609" s="311"/>
      <c r="AI609" s="311"/>
      <c r="AJ609" s="311"/>
      <c r="AK609" s="311"/>
      <c r="AL609" s="311"/>
    </row>
    <row r="610" spans="2:38" ht="15" customHeight="1" x14ac:dyDescent="0.15">
      <c r="B610" s="436"/>
      <c r="C610" s="433"/>
      <c r="D610" s="299" t="s">
        <v>502</v>
      </c>
      <c r="E610" s="300">
        <v>0</v>
      </c>
      <c r="F610" s="301">
        <v>1</v>
      </c>
      <c r="G610" s="301">
        <v>16</v>
      </c>
      <c r="H610" s="301">
        <v>17</v>
      </c>
      <c r="I610" s="301">
        <v>4</v>
      </c>
      <c r="J610" s="301">
        <v>16</v>
      </c>
      <c r="K610" s="301">
        <v>3</v>
      </c>
      <c r="L610" s="301">
        <v>7.0000000000000007E-2</v>
      </c>
      <c r="M610" s="301">
        <v>2.34</v>
      </c>
      <c r="N610" s="301">
        <v>2.41</v>
      </c>
      <c r="O610" s="301"/>
      <c r="P610" s="301" t="s">
        <v>508</v>
      </c>
      <c r="Q610" s="301">
        <v>1.7</v>
      </c>
      <c r="R610" s="301">
        <v>21.9</v>
      </c>
      <c r="S610" s="302">
        <v>88</v>
      </c>
      <c r="W610" s="311"/>
      <c r="X610" s="311"/>
      <c r="AE610" s="311"/>
      <c r="AF610" s="311"/>
      <c r="AG610" s="311"/>
      <c r="AH610" s="311"/>
      <c r="AI610" s="311"/>
      <c r="AJ610" s="311"/>
      <c r="AK610" s="311"/>
      <c r="AL610" s="311"/>
    </row>
    <row r="611" spans="2:38" ht="15" customHeight="1" x14ac:dyDescent="0.15">
      <c r="B611" s="436"/>
      <c r="C611" s="433"/>
      <c r="D611" s="299" t="s">
        <v>505</v>
      </c>
      <c r="E611" s="300">
        <v>0</v>
      </c>
      <c r="F611" s="301">
        <v>1</v>
      </c>
      <c r="G611" s="301">
        <v>16</v>
      </c>
      <c r="H611" s="301">
        <v>17</v>
      </c>
      <c r="I611" s="301">
        <v>3</v>
      </c>
      <c r="J611" s="301">
        <v>23</v>
      </c>
      <c r="K611" s="301">
        <v>11</v>
      </c>
      <c r="L611" s="301">
        <v>0.08</v>
      </c>
      <c r="M611" s="301">
        <v>2.4700000000000002</v>
      </c>
      <c r="N611" s="301">
        <v>2.5499999999999998</v>
      </c>
      <c r="O611" s="301"/>
      <c r="P611" s="301" t="s">
        <v>500</v>
      </c>
      <c r="Q611" s="301">
        <v>1.7</v>
      </c>
      <c r="R611" s="301">
        <v>21.9</v>
      </c>
      <c r="S611" s="302">
        <v>87</v>
      </c>
      <c r="W611" s="311"/>
      <c r="X611" s="311"/>
      <c r="AE611" s="311"/>
      <c r="AF611" s="311"/>
      <c r="AG611" s="311"/>
      <c r="AH611" s="311"/>
      <c r="AI611" s="311"/>
      <c r="AJ611" s="311"/>
      <c r="AK611" s="311"/>
      <c r="AL611" s="311"/>
    </row>
    <row r="612" spans="2:38" ht="15" customHeight="1" x14ac:dyDescent="0.15">
      <c r="B612" s="436"/>
      <c r="C612" s="433"/>
      <c r="D612" s="299" t="s">
        <v>507</v>
      </c>
      <c r="E612" s="300">
        <v>0</v>
      </c>
      <c r="F612" s="301">
        <v>2</v>
      </c>
      <c r="G612" s="301">
        <v>16</v>
      </c>
      <c r="H612" s="301">
        <v>18</v>
      </c>
      <c r="I612" s="301">
        <v>4</v>
      </c>
      <c r="J612" s="301">
        <v>44</v>
      </c>
      <c r="K612" s="301">
        <v>14</v>
      </c>
      <c r="L612" s="301">
        <v>0.11</v>
      </c>
      <c r="M612" s="301">
        <v>2.37</v>
      </c>
      <c r="N612" s="301">
        <v>2.48</v>
      </c>
      <c r="O612" s="301"/>
      <c r="P612" s="301" t="s">
        <v>500</v>
      </c>
      <c r="Q612" s="301">
        <v>2.4</v>
      </c>
      <c r="R612" s="301">
        <v>24.4</v>
      </c>
      <c r="S612" s="302">
        <v>86</v>
      </c>
      <c r="W612" s="311"/>
      <c r="X612" s="311"/>
      <c r="AE612" s="311"/>
      <c r="AF612" s="311"/>
      <c r="AG612" s="311"/>
      <c r="AH612" s="311"/>
      <c r="AI612" s="311"/>
      <c r="AJ612" s="311"/>
      <c r="AK612" s="311"/>
      <c r="AL612" s="311"/>
    </row>
    <row r="613" spans="2:38" ht="15" customHeight="1" x14ac:dyDescent="0.15">
      <c r="B613" s="436"/>
      <c r="C613" s="433"/>
      <c r="D613" s="299" t="s">
        <v>510</v>
      </c>
      <c r="E613" s="300">
        <v>0</v>
      </c>
      <c r="F613" s="301">
        <v>2</v>
      </c>
      <c r="G613" s="301">
        <v>14</v>
      </c>
      <c r="H613" s="301">
        <v>16</v>
      </c>
      <c r="I613" s="301">
        <v>7</v>
      </c>
      <c r="J613" s="301">
        <v>25</v>
      </c>
      <c r="K613" s="301">
        <v>9</v>
      </c>
      <c r="L613" s="301">
        <v>0.11</v>
      </c>
      <c r="M613" s="301">
        <v>2.2200000000000002</v>
      </c>
      <c r="N613" s="301">
        <v>2.33</v>
      </c>
      <c r="O613" s="301"/>
      <c r="P613" s="301" t="s">
        <v>500</v>
      </c>
      <c r="Q613" s="301">
        <v>2.2000000000000002</v>
      </c>
      <c r="R613" s="301">
        <v>25.9</v>
      </c>
      <c r="S613" s="302">
        <v>78</v>
      </c>
      <c r="W613" s="311"/>
      <c r="X613" s="311"/>
      <c r="AE613" s="311"/>
      <c r="AF613" s="311"/>
      <c r="AG613" s="311"/>
      <c r="AH613" s="311"/>
      <c r="AI613" s="311"/>
      <c r="AJ613" s="311"/>
      <c r="AK613" s="311"/>
      <c r="AL613" s="311"/>
    </row>
    <row r="614" spans="2:38" ht="15" customHeight="1" x14ac:dyDescent="0.15">
      <c r="B614" s="436"/>
      <c r="C614" s="433"/>
      <c r="D614" s="299" t="s">
        <v>512</v>
      </c>
      <c r="E614" s="300">
        <v>0</v>
      </c>
      <c r="F614" s="301">
        <v>1</v>
      </c>
      <c r="G614" s="301">
        <v>13</v>
      </c>
      <c r="H614" s="301">
        <v>14</v>
      </c>
      <c r="I614" s="301">
        <v>11</v>
      </c>
      <c r="J614" s="301">
        <v>19</v>
      </c>
      <c r="K614" s="301">
        <v>10</v>
      </c>
      <c r="L614" s="301">
        <v>0.08</v>
      </c>
      <c r="M614" s="301">
        <v>2.0299999999999998</v>
      </c>
      <c r="N614" s="301">
        <v>2.11</v>
      </c>
      <c r="O614" s="301"/>
      <c r="P614" s="301" t="s">
        <v>500</v>
      </c>
      <c r="Q614" s="301">
        <v>3.5</v>
      </c>
      <c r="R614" s="301">
        <v>27.6</v>
      </c>
      <c r="S614" s="302">
        <v>66</v>
      </c>
      <c r="W614" s="311"/>
      <c r="X614" s="311"/>
      <c r="AE614" s="311"/>
      <c r="AF614" s="311"/>
      <c r="AG614" s="311"/>
      <c r="AH614" s="311"/>
      <c r="AI614" s="311"/>
      <c r="AJ614" s="311"/>
      <c r="AK614" s="311"/>
      <c r="AL614" s="311"/>
    </row>
    <row r="615" spans="2:38" ht="15" customHeight="1" x14ac:dyDescent="0.15">
      <c r="B615" s="436"/>
      <c r="C615" s="433"/>
      <c r="D615" s="299" t="s">
        <v>513</v>
      </c>
      <c r="E615" s="300">
        <v>0</v>
      </c>
      <c r="F615" s="301">
        <v>1</v>
      </c>
      <c r="G615" s="301">
        <v>13</v>
      </c>
      <c r="H615" s="301">
        <v>14</v>
      </c>
      <c r="I615" s="301">
        <v>15</v>
      </c>
      <c r="J615" s="301">
        <v>20</v>
      </c>
      <c r="K615" s="301">
        <v>8</v>
      </c>
      <c r="L615" s="301">
        <v>7.0000000000000007E-2</v>
      </c>
      <c r="M615" s="301">
        <v>1.93</v>
      </c>
      <c r="N615" s="301">
        <v>2</v>
      </c>
      <c r="O615" s="301"/>
      <c r="P615" s="301" t="s">
        <v>500</v>
      </c>
      <c r="Q615" s="301">
        <v>3.1</v>
      </c>
      <c r="R615" s="301">
        <v>28.9</v>
      </c>
      <c r="S615" s="302">
        <v>59</v>
      </c>
      <c r="W615" s="311"/>
      <c r="X615" s="311"/>
      <c r="AE615" s="311"/>
      <c r="AF615" s="311"/>
      <c r="AG615" s="311"/>
      <c r="AH615" s="311"/>
      <c r="AI615" s="311"/>
      <c r="AJ615" s="311"/>
      <c r="AK615" s="311"/>
      <c r="AL615" s="311"/>
    </row>
    <row r="616" spans="2:38" ht="15" customHeight="1" thickBot="1" x14ac:dyDescent="0.2">
      <c r="B616" s="436"/>
      <c r="C616" s="433"/>
      <c r="D616" s="312" t="s">
        <v>514</v>
      </c>
      <c r="E616" s="313">
        <v>0</v>
      </c>
      <c r="F616" s="306">
        <v>1</v>
      </c>
      <c r="G616" s="306">
        <v>13</v>
      </c>
      <c r="H616" s="306">
        <v>14</v>
      </c>
      <c r="I616" s="306">
        <v>16</v>
      </c>
      <c r="J616" s="306">
        <v>18</v>
      </c>
      <c r="K616" s="306">
        <v>13</v>
      </c>
      <c r="L616" s="306">
        <v>0.06</v>
      </c>
      <c r="M616" s="306">
        <v>1.86</v>
      </c>
      <c r="N616" s="306">
        <v>1.92</v>
      </c>
      <c r="O616" s="306"/>
      <c r="P616" s="306" t="s">
        <v>500</v>
      </c>
      <c r="Q616" s="306">
        <v>1.9</v>
      </c>
      <c r="R616" s="306">
        <v>30.2</v>
      </c>
      <c r="S616" s="307">
        <v>53</v>
      </c>
      <c r="W616" s="311"/>
      <c r="X616" s="311"/>
      <c r="AE616" s="311"/>
      <c r="AF616" s="311"/>
      <c r="AG616" s="311"/>
      <c r="AH616" s="311"/>
      <c r="AI616" s="311"/>
      <c r="AJ616" s="311"/>
      <c r="AK616" s="311"/>
      <c r="AL616" s="311"/>
    </row>
    <row r="617" spans="2:38" ht="15" customHeight="1" x14ac:dyDescent="0.15">
      <c r="B617" s="436" t="s">
        <v>539</v>
      </c>
      <c r="C617" s="433"/>
      <c r="D617" s="295" t="s">
        <v>516</v>
      </c>
      <c r="E617" s="296">
        <v>0</v>
      </c>
      <c r="F617" s="297">
        <v>1</v>
      </c>
      <c r="G617" s="297">
        <v>13</v>
      </c>
      <c r="H617" s="297">
        <v>14</v>
      </c>
      <c r="I617" s="297">
        <v>16</v>
      </c>
      <c r="J617" s="297">
        <v>11</v>
      </c>
      <c r="K617" s="297">
        <v>3</v>
      </c>
      <c r="L617" s="297">
        <v>7.0000000000000007E-2</v>
      </c>
      <c r="M617" s="297">
        <v>1.82</v>
      </c>
      <c r="N617" s="297">
        <v>1.89</v>
      </c>
      <c r="O617" s="297"/>
      <c r="P617" s="297" t="s">
        <v>500</v>
      </c>
      <c r="Q617" s="297">
        <v>3.5</v>
      </c>
      <c r="R617" s="297">
        <v>29.9</v>
      </c>
      <c r="S617" s="298">
        <v>57</v>
      </c>
      <c r="W617" s="311"/>
      <c r="X617" s="311"/>
      <c r="AE617" s="311"/>
      <c r="AF617" s="311"/>
      <c r="AG617" s="311"/>
      <c r="AH617" s="311"/>
      <c r="AI617" s="311"/>
      <c r="AJ617" s="311"/>
      <c r="AK617" s="311"/>
      <c r="AL617" s="311"/>
    </row>
    <row r="618" spans="2:38" ht="15" customHeight="1" x14ac:dyDescent="0.15">
      <c r="B618" s="436"/>
      <c r="C618" s="433"/>
      <c r="D618" s="299" t="s">
        <v>518</v>
      </c>
      <c r="E618" s="300">
        <v>0</v>
      </c>
      <c r="F618" s="301">
        <v>1</v>
      </c>
      <c r="G618" s="301">
        <v>12</v>
      </c>
      <c r="H618" s="301">
        <v>13</v>
      </c>
      <c r="I618" s="301">
        <v>16</v>
      </c>
      <c r="J618" s="301">
        <v>12</v>
      </c>
      <c r="K618" s="301">
        <v>13</v>
      </c>
      <c r="L618" s="301">
        <v>7.0000000000000007E-2</v>
      </c>
      <c r="M618" s="301">
        <v>1.79</v>
      </c>
      <c r="N618" s="301">
        <v>1.86</v>
      </c>
      <c r="O618" s="301"/>
      <c r="P618" s="301" t="s">
        <v>500</v>
      </c>
      <c r="Q618" s="301">
        <v>2.8</v>
      </c>
      <c r="R618" s="301">
        <v>31.6</v>
      </c>
      <c r="S618" s="302">
        <v>50</v>
      </c>
      <c r="W618" s="311"/>
      <c r="X618" s="311"/>
      <c r="AE618" s="311"/>
      <c r="AF618" s="311"/>
      <c r="AG618" s="311"/>
      <c r="AH618" s="311"/>
      <c r="AI618" s="311"/>
      <c r="AJ618" s="311"/>
      <c r="AK618" s="311"/>
      <c r="AL618" s="311"/>
    </row>
    <row r="619" spans="2:38" ht="15" customHeight="1" x14ac:dyDescent="0.15">
      <c r="B619" s="436"/>
      <c r="C619" s="433"/>
      <c r="D619" s="299" t="s">
        <v>519</v>
      </c>
      <c r="E619" s="300">
        <v>0</v>
      </c>
      <c r="F619" s="301">
        <v>1</v>
      </c>
      <c r="G619" s="301">
        <v>11</v>
      </c>
      <c r="H619" s="301">
        <v>12</v>
      </c>
      <c r="I619" s="301">
        <v>21</v>
      </c>
      <c r="J619" s="301">
        <v>24</v>
      </c>
      <c r="K619" s="301">
        <v>9</v>
      </c>
      <c r="L619" s="301">
        <v>0.09</v>
      </c>
      <c r="M619" s="301">
        <v>1.79</v>
      </c>
      <c r="N619" s="301">
        <v>1.88</v>
      </c>
      <c r="O619" s="301"/>
      <c r="P619" s="301" t="s">
        <v>536</v>
      </c>
      <c r="Q619" s="301">
        <v>3.7</v>
      </c>
      <c r="R619" s="301">
        <v>31.7</v>
      </c>
      <c r="S619" s="302">
        <v>55</v>
      </c>
      <c r="W619" s="311"/>
      <c r="X619" s="311"/>
      <c r="AE619" s="311"/>
      <c r="AF619" s="311"/>
      <c r="AG619" s="311"/>
      <c r="AH619" s="311"/>
      <c r="AI619" s="311"/>
      <c r="AJ619" s="311"/>
      <c r="AK619" s="311"/>
      <c r="AL619" s="311"/>
    </row>
    <row r="620" spans="2:38" ht="15" customHeight="1" x14ac:dyDescent="0.15">
      <c r="B620" s="436"/>
      <c r="C620" s="433"/>
      <c r="D620" s="299" t="s">
        <v>521</v>
      </c>
      <c r="E620" s="300">
        <v>0</v>
      </c>
      <c r="F620" s="301">
        <v>1</v>
      </c>
      <c r="G620" s="301">
        <v>10</v>
      </c>
      <c r="H620" s="301">
        <v>11</v>
      </c>
      <c r="I620" s="301">
        <v>17</v>
      </c>
      <c r="J620" s="301">
        <v>20</v>
      </c>
      <c r="K620" s="301">
        <v>9</v>
      </c>
      <c r="L620" s="301">
        <v>0.09</v>
      </c>
      <c r="M620" s="301">
        <v>1.78</v>
      </c>
      <c r="N620" s="301">
        <v>1.87</v>
      </c>
      <c r="O620" s="301"/>
      <c r="P620" s="301" t="s">
        <v>536</v>
      </c>
      <c r="Q620" s="301">
        <v>3.8</v>
      </c>
      <c r="R620" s="301">
        <v>31.4</v>
      </c>
      <c r="S620" s="302">
        <v>57</v>
      </c>
      <c r="W620" s="311"/>
      <c r="X620" s="311"/>
      <c r="AE620" s="311"/>
      <c r="AF620" s="311"/>
      <c r="AG620" s="311"/>
      <c r="AH620" s="311"/>
      <c r="AI620" s="311"/>
      <c r="AJ620" s="311"/>
      <c r="AK620" s="311"/>
      <c r="AL620" s="311"/>
    </row>
    <row r="621" spans="2:38" ht="15" customHeight="1" x14ac:dyDescent="0.15">
      <c r="B621" s="436"/>
      <c r="C621" s="433"/>
      <c r="D621" s="299" t="s">
        <v>522</v>
      </c>
      <c r="E621" s="300">
        <v>0</v>
      </c>
      <c r="F621" s="301">
        <v>1</v>
      </c>
      <c r="G621" s="301">
        <v>10</v>
      </c>
      <c r="H621" s="301">
        <v>11</v>
      </c>
      <c r="I621" s="301">
        <v>16</v>
      </c>
      <c r="J621" s="301">
        <v>11</v>
      </c>
      <c r="K621" s="301">
        <v>5</v>
      </c>
      <c r="L621" s="301">
        <v>0.09</v>
      </c>
      <c r="M621" s="301">
        <v>1.78</v>
      </c>
      <c r="N621" s="301">
        <v>1.87</v>
      </c>
      <c r="O621" s="301"/>
      <c r="P621" s="301" t="s">
        <v>536</v>
      </c>
      <c r="Q621" s="301">
        <v>4</v>
      </c>
      <c r="R621" s="301">
        <v>30.4</v>
      </c>
      <c r="S621" s="302">
        <v>59</v>
      </c>
      <c r="W621" s="311"/>
      <c r="X621" s="311"/>
      <c r="AE621" s="311"/>
      <c r="AF621" s="311"/>
      <c r="AG621" s="311"/>
      <c r="AH621" s="311"/>
      <c r="AI621" s="311"/>
      <c r="AJ621" s="311"/>
      <c r="AK621" s="311"/>
      <c r="AL621" s="311"/>
    </row>
    <row r="622" spans="2:38" ht="15" customHeight="1" x14ac:dyDescent="0.15">
      <c r="B622" s="436"/>
      <c r="C622" s="433"/>
      <c r="D622" s="299" t="s">
        <v>523</v>
      </c>
      <c r="E622" s="300">
        <v>0</v>
      </c>
      <c r="F622" s="301">
        <v>1</v>
      </c>
      <c r="G622" s="301">
        <v>10</v>
      </c>
      <c r="H622" s="301">
        <v>11</v>
      </c>
      <c r="I622" s="301">
        <v>17</v>
      </c>
      <c r="J622" s="301">
        <v>14</v>
      </c>
      <c r="K622" s="301">
        <v>4</v>
      </c>
      <c r="L622" s="301">
        <v>0.08</v>
      </c>
      <c r="M622" s="301">
        <v>1.78</v>
      </c>
      <c r="N622" s="301">
        <v>1.86</v>
      </c>
      <c r="O622" s="301"/>
      <c r="P622" s="301" t="s">
        <v>537</v>
      </c>
      <c r="Q622" s="301">
        <v>3.7</v>
      </c>
      <c r="R622" s="301">
        <v>30.3</v>
      </c>
      <c r="S622" s="302">
        <v>61</v>
      </c>
      <c r="W622" s="311"/>
      <c r="X622" s="311"/>
      <c r="AE622" s="311"/>
      <c r="AF622" s="311"/>
      <c r="AG622" s="311"/>
      <c r="AH622" s="311"/>
      <c r="AI622" s="311"/>
      <c r="AJ622" s="311"/>
      <c r="AK622" s="311"/>
      <c r="AL622" s="311"/>
    </row>
    <row r="623" spans="2:38" ht="15" customHeight="1" x14ac:dyDescent="0.15">
      <c r="B623" s="436"/>
      <c r="C623" s="433"/>
      <c r="D623" s="299" t="s">
        <v>524</v>
      </c>
      <c r="E623" s="300">
        <v>0</v>
      </c>
      <c r="F623" s="301">
        <v>1</v>
      </c>
      <c r="G623" s="301">
        <v>10</v>
      </c>
      <c r="H623" s="301">
        <v>11</v>
      </c>
      <c r="I623" s="301">
        <v>15</v>
      </c>
      <c r="J623" s="301">
        <v>12</v>
      </c>
      <c r="K623" s="301">
        <v>6</v>
      </c>
      <c r="L623" s="301">
        <v>0.08</v>
      </c>
      <c r="M623" s="301">
        <v>1.78</v>
      </c>
      <c r="N623" s="301">
        <v>1.86</v>
      </c>
      <c r="O623" s="301"/>
      <c r="P623" s="301" t="s">
        <v>536</v>
      </c>
      <c r="Q623" s="301">
        <v>3.2</v>
      </c>
      <c r="R623" s="301">
        <v>29.4</v>
      </c>
      <c r="S623" s="302">
        <v>58</v>
      </c>
      <c r="W623" s="311"/>
      <c r="X623" s="311"/>
      <c r="AE623" s="311"/>
      <c r="AF623" s="311"/>
      <c r="AG623" s="311"/>
      <c r="AH623" s="311"/>
      <c r="AI623" s="311"/>
      <c r="AJ623" s="311"/>
      <c r="AK623" s="311"/>
      <c r="AL623" s="311"/>
    </row>
    <row r="624" spans="2:38" ht="15" customHeight="1" x14ac:dyDescent="0.15">
      <c r="B624" s="436"/>
      <c r="C624" s="433"/>
      <c r="D624" s="299" t="s">
        <v>525</v>
      </c>
      <c r="E624" s="300">
        <v>0</v>
      </c>
      <c r="F624" s="301">
        <v>1</v>
      </c>
      <c r="G624" s="301">
        <v>11</v>
      </c>
      <c r="H624" s="301">
        <v>12</v>
      </c>
      <c r="I624" s="301">
        <v>15</v>
      </c>
      <c r="J624" s="301">
        <v>16</v>
      </c>
      <c r="K624" s="301">
        <v>3</v>
      </c>
      <c r="L624" s="301">
        <v>7.0000000000000007E-2</v>
      </c>
      <c r="M624" s="301">
        <v>1.78</v>
      </c>
      <c r="N624" s="301">
        <v>1.85</v>
      </c>
      <c r="O624" s="301"/>
      <c r="P624" s="301" t="s">
        <v>537</v>
      </c>
      <c r="Q624" s="301">
        <v>3.1</v>
      </c>
      <c r="R624" s="301">
        <v>28</v>
      </c>
      <c r="S624" s="302">
        <v>61</v>
      </c>
      <c r="W624" s="311"/>
      <c r="X624" s="311"/>
      <c r="AE624" s="311"/>
      <c r="AF624" s="311"/>
      <c r="AG624" s="311"/>
      <c r="AH624" s="311"/>
      <c r="AI624" s="311"/>
      <c r="AJ624" s="311"/>
      <c r="AK624" s="311"/>
      <c r="AL624" s="311"/>
    </row>
    <row r="625" spans="2:52" ht="15" customHeight="1" x14ac:dyDescent="0.15">
      <c r="B625" s="436"/>
      <c r="C625" s="433"/>
      <c r="D625" s="299" t="s">
        <v>526</v>
      </c>
      <c r="E625" s="300">
        <v>0</v>
      </c>
      <c r="F625" s="301">
        <v>0</v>
      </c>
      <c r="G625" s="301">
        <v>10</v>
      </c>
      <c r="H625" s="301">
        <v>10</v>
      </c>
      <c r="I625" s="301">
        <v>15</v>
      </c>
      <c r="J625" s="301">
        <v>12</v>
      </c>
      <c r="K625" s="301">
        <v>9</v>
      </c>
      <c r="L625" s="301">
        <v>0.06</v>
      </c>
      <c r="M625" s="301">
        <v>1.79</v>
      </c>
      <c r="N625" s="301">
        <v>1.85</v>
      </c>
      <c r="O625" s="301"/>
      <c r="P625" s="301" t="s">
        <v>536</v>
      </c>
      <c r="Q625" s="301">
        <v>1.8</v>
      </c>
      <c r="R625" s="301">
        <v>26.7</v>
      </c>
      <c r="S625" s="302">
        <v>67</v>
      </c>
      <c r="W625" s="311"/>
      <c r="X625" s="311"/>
      <c r="AE625" s="311"/>
      <c r="AF625" s="311"/>
      <c r="AG625" s="311"/>
      <c r="AH625" s="311"/>
      <c r="AI625" s="311"/>
      <c r="AJ625" s="311"/>
      <c r="AK625" s="311"/>
      <c r="AL625" s="311"/>
    </row>
    <row r="626" spans="2:52" ht="15" customHeight="1" x14ac:dyDescent="0.15">
      <c r="B626" s="436"/>
      <c r="C626" s="433"/>
      <c r="D626" s="299" t="s">
        <v>527</v>
      </c>
      <c r="E626" s="300">
        <v>0</v>
      </c>
      <c r="F626" s="301">
        <v>0</v>
      </c>
      <c r="G626" s="301">
        <v>8</v>
      </c>
      <c r="H626" s="301">
        <v>8</v>
      </c>
      <c r="I626" s="301">
        <v>13</v>
      </c>
      <c r="J626" s="301">
        <v>14</v>
      </c>
      <c r="K626" s="301">
        <v>7</v>
      </c>
      <c r="L626" s="301">
        <v>0.06</v>
      </c>
      <c r="M626" s="301">
        <v>1.79</v>
      </c>
      <c r="N626" s="301">
        <v>1.85</v>
      </c>
      <c r="O626" s="301"/>
      <c r="P626" s="301" t="s">
        <v>508</v>
      </c>
      <c r="Q626" s="301">
        <v>2</v>
      </c>
      <c r="R626" s="301">
        <v>25.6</v>
      </c>
      <c r="S626" s="302">
        <v>72</v>
      </c>
      <c r="W626" s="311"/>
      <c r="X626" s="311"/>
      <c r="AE626" s="311"/>
      <c r="AF626" s="311"/>
      <c r="AG626" s="311"/>
      <c r="AH626" s="311"/>
      <c r="AI626" s="311"/>
      <c r="AJ626" s="311"/>
      <c r="AK626" s="311"/>
      <c r="AL626" s="311"/>
    </row>
    <row r="627" spans="2:52" ht="15" customHeight="1" x14ac:dyDescent="0.15">
      <c r="B627" s="436"/>
      <c r="C627" s="433"/>
      <c r="D627" s="299" t="s">
        <v>528</v>
      </c>
      <c r="E627" s="300">
        <v>0</v>
      </c>
      <c r="F627" s="301">
        <v>0</v>
      </c>
      <c r="G627" s="301">
        <v>9</v>
      </c>
      <c r="H627" s="301">
        <v>9</v>
      </c>
      <c r="I627" s="301">
        <v>11</v>
      </c>
      <c r="J627" s="301">
        <v>21</v>
      </c>
      <c r="K627" s="301">
        <v>8</v>
      </c>
      <c r="L627" s="301">
        <v>0.06</v>
      </c>
      <c r="M627" s="301">
        <v>1.8</v>
      </c>
      <c r="N627" s="301">
        <v>1.86</v>
      </c>
      <c r="O627" s="301"/>
      <c r="P627" s="301" t="s">
        <v>508</v>
      </c>
      <c r="Q627" s="301">
        <v>2.8</v>
      </c>
      <c r="R627" s="301">
        <v>25.6</v>
      </c>
      <c r="S627" s="302">
        <v>72</v>
      </c>
      <c r="W627" s="311"/>
      <c r="X627" s="311"/>
      <c r="AE627" s="311"/>
      <c r="AF627" s="311"/>
      <c r="AG627" s="311"/>
      <c r="AH627" s="311"/>
      <c r="AI627" s="311"/>
      <c r="AJ627" s="311"/>
      <c r="AK627" s="311"/>
      <c r="AL627" s="311"/>
    </row>
    <row r="628" spans="2:52" ht="15" customHeight="1" x14ac:dyDescent="0.15">
      <c r="B628" s="436"/>
      <c r="C628" s="433"/>
      <c r="D628" s="299" t="s">
        <v>529</v>
      </c>
      <c r="E628" s="300">
        <v>0</v>
      </c>
      <c r="F628" s="301">
        <v>1</v>
      </c>
      <c r="G628" s="301">
        <v>11</v>
      </c>
      <c r="H628" s="301">
        <v>12</v>
      </c>
      <c r="I628" s="301">
        <v>9</v>
      </c>
      <c r="J628" s="301">
        <v>22</v>
      </c>
      <c r="K628" s="301">
        <v>6</v>
      </c>
      <c r="L628" s="301">
        <v>7.0000000000000007E-2</v>
      </c>
      <c r="M628" s="301">
        <v>1.85</v>
      </c>
      <c r="N628" s="301">
        <v>1.92</v>
      </c>
      <c r="O628" s="301"/>
      <c r="P628" s="301" t="s">
        <v>508</v>
      </c>
      <c r="Q628" s="301">
        <v>2.2999999999999998</v>
      </c>
      <c r="R628" s="301">
        <v>25.7</v>
      </c>
      <c r="S628" s="302">
        <v>71</v>
      </c>
      <c r="W628" s="311"/>
      <c r="X628" s="311"/>
      <c r="AE628" s="311"/>
      <c r="AF628" s="311"/>
      <c r="AG628" s="311"/>
      <c r="AH628" s="311"/>
      <c r="AI628" s="311"/>
      <c r="AJ628" s="311"/>
      <c r="AK628" s="311"/>
      <c r="AL628" s="311"/>
    </row>
    <row r="629" spans="2:52" ht="15" customHeight="1" x14ac:dyDescent="0.15">
      <c r="B629" s="436"/>
      <c r="C629" s="433"/>
      <c r="D629" s="299" t="s">
        <v>530</v>
      </c>
      <c r="E629" s="300">
        <v>0</v>
      </c>
      <c r="F629" s="301">
        <v>1</v>
      </c>
      <c r="G629" s="301">
        <v>11</v>
      </c>
      <c r="H629" s="301">
        <v>12</v>
      </c>
      <c r="I629" s="301">
        <v>9</v>
      </c>
      <c r="J629" s="301">
        <v>22</v>
      </c>
      <c r="K629" s="301">
        <v>8</v>
      </c>
      <c r="L629" s="301">
        <v>0.06</v>
      </c>
      <c r="M629" s="301">
        <v>1.82</v>
      </c>
      <c r="N629" s="301">
        <v>1.88</v>
      </c>
      <c r="O629" s="301"/>
      <c r="P629" s="301" t="s">
        <v>500</v>
      </c>
      <c r="Q629" s="301">
        <v>1.1000000000000001</v>
      </c>
      <c r="R629" s="301">
        <v>24.2</v>
      </c>
      <c r="S629" s="302">
        <v>76</v>
      </c>
      <c r="W629" s="311"/>
      <c r="X629" s="311"/>
      <c r="AE629" s="311"/>
      <c r="AF629" s="311"/>
      <c r="AG629" s="311"/>
      <c r="AH629" s="311"/>
      <c r="AI629" s="311"/>
      <c r="AJ629" s="311"/>
      <c r="AK629" s="311"/>
      <c r="AL629" s="311"/>
    </row>
    <row r="630" spans="2:52" ht="15" customHeight="1" x14ac:dyDescent="0.15">
      <c r="B630" s="436"/>
      <c r="C630" s="434"/>
      <c r="D630" s="299" t="s">
        <v>531</v>
      </c>
      <c r="E630" s="300">
        <v>0</v>
      </c>
      <c r="F630" s="301">
        <v>1</v>
      </c>
      <c r="G630" s="301">
        <v>11</v>
      </c>
      <c r="H630" s="301">
        <v>12</v>
      </c>
      <c r="I630" s="301">
        <v>7</v>
      </c>
      <c r="J630" s="301">
        <v>21</v>
      </c>
      <c r="K630" s="301">
        <v>6</v>
      </c>
      <c r="L630" s="301">
        <v>0.06</v>
      </c>
      <c r="M630" s="301">
        <v>1.84</v>
      </c>
      <c r="N630" s="301">
        <v>1.9</v>
      </c>
      <c r="O630" s="301"/>
      <c r="P630" s="301" t="s">
        <v>508</v>
      </c>
      <c r="Q630" s="301">
        <v>2.2000000000000002</v>
      </c>
      <c r="R630" s="301">
        <v>24.2</v>
      </c>
      <c r="S630" s="302">
        <v>78</v>
      </c>
      <c r="W630" s="311"/>
      <c r="X630" s="311"/>
      <c r="AE630" s="311"/>
      <c r="AF630" s="311"/>
      <c r="AG630" s="311"/>
      <c r="AH630" s="311"/>
      <c r="AI630" s="311"/>
      <c r="AJ630" s="311"/>
      <c r="AK630" s="311"/>
      <c r="AL630" s="311"/>
    </row>
    <row r="631" spans="2:52" ht="15" customHeight="1" x14ac:dyDescent="0.15">
      <c r="B631" s="436"/>
      <c r="C631" s="432">
        <v>42583</v>
      </c>
      <c r="D631" s="299" t="s">
        <v>494</v>
      </c>
      <c r="E631" s="300">
        <v>0</v>
      </c>
      <c r="F631" s="301">
        <v>1</v>
      </c>
      <c r="G631" s="301">
        <v>12</v>
      </c>
      <c r="H631" s="301">
        <v>13</v>
      </c>
      <c r="I631" s="301">
        <v>5</v>
      </c>
      <c r="J631" s="301">
        <v>14</v>
      </c>
      <c r="K631" s="301">
        <v>10</v>
      </c>
      <c r="L631" s="301">
        <v>0.06</v>
      </c>
      <c r="M631" s="301">
        <v>1.93</v>
      </c>
      <c r="N631" s="301">
        <v>1.99</v>
      </c>
      <c r="O631" s="301"/>
      <c r="P631" s="301" t="s">
        <v>495</v>
      </c>
      <c r="Q631" s="301">
        <v>0.8</v>
      </c>
      <c r="R631" s="301">
        <v>24.2</v>
      </c>
      <c r="S631" s="302">
        <v>77</v>
      </c>
      <c r="W631" s="311"/>
      <c r="X631" s="311"/>
      <c r="AE631" s="311"/>
      <c r="AF631" s="311"/>
      <c r="AG631" s="311"/>
      <c r="AH631" s="311"/>
      <c r="AI631" s="311"/>
      <c r="AJ631" s="311"/>
      <c r="AK631" s="311"/>
      <c r="AL631" s="311"/>
    </row>
    <row r="632" spans="2:52" ht="15" customHeight="1" x14ac:dyDescent="0.15">
      <c r="B632" s="436"/>
      <c r="C632" s="433"/>
      <c r="D632" s="299" t="s">
        <v>497</v>
      </c>
      <c r="E632" s="300">
        <v>0</v>
      </c>
      <c r="F632" s="301">
        <v>1</v>
      </c>
      <c r="G632" s="301">
        <v>13</v>
      </c>
      <c r="H632" s="301">
        <v>14</v>
      </c>
      <c r="I632" s="301">
        <v>3</v>
      </c>
      <c r="J632" s="301">
        <v>20</v>
      </c>
      <c r="K632" s="301">
        <v>5</v>
      </c>
      <c r="L632" s="301">
        <v>7.0000000000000007E-2</v>
      </c>
      <c r="M632" s="301">
        <v>2.16</v>
      </c>
      <c r="N632" s="301">
        <v>2.23</v>
      </c>
      <c r="O632" s="301"/>
      <c r="P632" s="301" t="s">
        <v>500</v>
      </c>
      <c r="Q632" s="301">
        <v>1.7</v>
      </c>
      <c r="R632" s="301">
        <v>24.2</v>
      </c>
      <c r="S632" s="302">
        <v>76</v>
      </c>
      <c r="W632" s="311"/>
      <c r="X632" s="311"/>
      <c r="AE632" s="311"/>
      <c r="AF632" s="311"/>
      <c r="AG632" s="311"/>
      <c r="AH632" s="311"/>
      <c r="AI632" s="311"/>
      <c r="AJ632" s="311"/>
      <c r="AK632" s="311"/>
      <c r="AL632" s="311"/>
    </row>
    <row r="633" spans="2:52" ht="15" customHeight="1" x14ac:dyDescent="0.15">
      <c r="B633" s="436"/>
      <c r="C633" s="433"/>
      <c r="D633" s="299" t="s">
        <v>499</v>
      </c>
      <c r="E633" s="300">
        <v>0</v>
      </c>
      <c r="F633" s="301">
        <v>1</v>
      </c>
      <c r="G633" s="301">
        <v>15</v>
      </c>
      <c r="H633" s="301">
        <v>16</v>
      </c>
      <c r="I633" s="301">
        <v>3</v>
      </c>
      <c r="J633" s="301">
        <v>15</v>
      </c>
      <c r="K633" s="301">
        <v>2</v>
      </c>
      <c r="L633" s="301">
        <v>0.06</v>
      </c>
      <c r="M633" s="301">
        <v>2.1800000000000002</v>
      </c>
      <c r="N633" s="301">
        <v>2.2400000000000002</v>
      </c>
      <c r="O633" s="301"/>
      <c r="P633" s="301" t="s">
        <v>495</v>
      </c>
      <c r="Q633" s="301">
        <v>1.4</v>
      </c>
      <c r="R633" s="301">
        <v>24.3</v>
      </c>
      <c r="S633" s="302">
        <v>76</v>
      </c>
      <c r="W633" s="311"/>
      <c r="X633" s="311"/>
      <c r="AC633" s="311"/>
      <c r="AE633" s="311"/>
      <c r="AF633" s="311"/>
      <c r="AG633" s="311"/>
      <c r="AH633" s="311"/>
      <c r="AI633" s="311"/>
      <c r="AJ633" s="311"/>
      <c r="AK633" s="311"/>
      <c r="AL633" s="311"/>
    </row>
    <row r="634" spans="2:52" ht="15" customHeight="1" x14ac:dyDescent="0.15">
      <c r="B634" s="436"/>
      <c r="C634" s="433"/>
      <c r="D634" s="299" t="s">
        <v>502</v>
      </c>
      <c r="E634" s="300">
        <v>0</v>
      </c>
      <c r="F634" s="301">
        <v>1</v>
      </c>
      <c r="G634" s="301">
        <v>17</v>
      </c>
      <c r="H634" s="301">
        <v>18</v>
      </c>
      <c r="I634" s="301">
        <v>3</v>
      </c>
      <c r="J634" s="301">
        <v>16</v>
      </c>
      <c r="K634" s="301">
        <v>5</v>
      </c>
      <c r="L634" s="301">
        <v>0.06</v>
      </c>
      <c r="M634" s="301">
        <v>2.1</v>
      </c>
      <c r="N634" s="301">
        <v>2.16</v>
      </c>
      <c r="O634" s="301"/>
      <c r="P634" s="301" t="s">
        <v>508</v>
      </c>
      <c r="Q634" s="301">
        <v>1.7</v>
      </c>
      <c r="R634" s="301">
        <v>23.5</v>
      </c>
      <c r="S634" s="302">
        <v>76</v>
      </c>
      <c r="W634" s="311"/>
      <c r="X634" s="311"/>
      <c r="AC634" s="311"/>
      <c r="AE634" s="311"/>
      <c r="AF634" s="311"/>
      <c r="AG634" s="311"/>
      <c r="AH634" s="311"/>
      <c r="AI634" s="311"/>
      <c r="AJ634" s="311"/>
      <c r="AK634" s="311"/>
      <c r="AL634" s="311"/>
    </row>
    <row r="635" spans="2:52" ht="15" customHeight="1" x14ac:dyDescent="0.15">
      <c r="B635" s="436"/>
      <c r="C635" s="433"/>
      <c r="D635" s="299" t="s">
        <v>505</v>
      </c>
      <c r="E635" s="300">
        <v>0</v>
      </c>
      <c r="F635" s="301">
        <v>2</v>
      </c>
      <c r="G635" s="301">
        <v>17</v>
      </c>
      <c r="H635" s="301">
        <v>19</v>
      </c>
      <c r="I635" s="301">
        <v>2</v>
      </c>
      <c r="J635" s="301">
        <v>16</v>
      </c>
      <c r="K635" s="301">
        <v>12</v>
      </c>
      <c r="L635" s="301">
        <v>0.09</v>
      </c>
      <c r="M635" s="301">
        <v>2.12</v>
      </c>
      <c r="N635" s="301">
        <v>2.21</v>
      </c>
      <c r="O635" s="301"/>
      <c r="P635" s="301" t="s">
        <v>500</v>
      </c>
      <c r="Q635" s="301">
        <v>1.7</v>
      </c>
      <c r="R635" s="301">
        <v>23.9</v>
      </c>
      <c r="S635" s="302">
        <v>77</v>
      </c>
      <c r="W635" s="311"/>
      <c r="X635" s="311"/>
      <c r="AC635" s="311"/>
      <c r="AD635" s="311"/>
      <c r="AE635" s="311"/>
      <c r="AF635" s="311"/>
      <c r="AG635" s="311"/>
      <c r="AH635" s="311"/>
      <c r="AI635" s="311"/>
      <c r="AJ635" s="311"/>
      <c r="AK635" s="311"/>
      <c r="AL635" s="311"/>
      <c r="AM635" s="311"/>
      <c r="AN635" s="311"/>
      <c r="AO635" s="311"/>
      <c r="AP635" s="311"/>
      <c r="AQ635" s="311"/>
      <c r="AR635" s="311"/>
      <c r="AS635" s="311"/>
      <c r="AT635" s="311"/>
      <c r="AU635" s="311"/>
      <c r="AV635" s="311"/>
      <c r="AW635" s="311"/>
      <c r="AX635" s="311"/>
      <c r="AY635" s="311"/>
      <c r="AZ635" s="311"/>
    </row>
    <row r="636" spans="2:52" ht="15" customHeight="1" x14ac:dyDescent="0.15">
      <c r="B636" s="436"/>
      <c r="C636" s="433"/>
      <c r="D636" s="299" t="s">
        <v>507</v>
      </c>
      <c r="E636" s="300">
        <v>0</v>
      </c>
      <c r="F636" s="301">
        <v>3</v>
      </c>
      <c r="G636" s="301">
        <v>17</v>
      </c>
      <c r="H636" s="301">
        <v>20</v>
      </c>
      <c r="I636" s="301">
        <v>2</v>
      </c>
      <c r="J636" s="301">
        <v>18</v>
      </c>
      <c r="K636" s="301">
        <v>5</v>
      </c>
      <c r="L636" s="301">
        <v>0.08</v>
      </c>
      <c r="M636" s="301">
        <v>2.23</v>
      </c>
      <c r="N636" s="301">
        <v>2.31</v>
      </c>
      <c r="O636" s="301"/>
      <c r="P636" s="301" t="s">
        <v>500</v>
      </c>
      <c r="Q636" s="301">
        <v>1.7</v>
      </c>
      <c r="R636" s="301">
        <v>24.4</v>
      </c>
      <c r="S636" s="302">
        <v>75</v>
      </c>
      <c r="W636" s="311"/>
      <c r="X636" s="311"/>
      <c r="AC636" s="311"/>
      <c r="AD636" s="311"/>
      <c r="AE636" s="311"/>
      <c r="AF636" s="311"/>
      <c r="AG636" s="311"/>
      <c r="AH636" s="311"/>
      <c r="AI636" s="311"/>
      <c r="AJ636" s="311"/>
      <c r="AK636" s="311"/>
      <c r="AL636" s="311"/>
      <c r="AM636" s="311"/>
      <c r="AN636" s="311"/>
      <c r="AO636" s="311"/>
      <c r="AP636" s="311"/>
      <c r="AQ636" s="311"/>
      <c r="AR636" s="311"/>
      <c r="AS636" s="311"/>
      <c r="AT636" s="311"/>
      <c r="AU636" s="311"/>
      <c r="AV636" s="311"/>
      <c r="AW636" s="311"/>
      <c r="AX636" s="311"/>
      <c r="AY636" s="311"/>
      <c r="AZ636" s="311"/>
    </row>
    <row r="637" spans="2:52" ht="15" customHeight="1" x14ac:dyDescent="0.15">
      <c r="B637" s="436"/>
      <c r="C637" s="433"/>
      <c r="D637" s="299" t="s">
        <v>510</v>
      </c>
      <c r="E637" s="300">
        <v>0</v>
      </c>
      <c r="F637" s="301">
        <v>4</v>
      </c>
      <c r="G637" s="301">
        <v>16</v>
      </c>
      <c r="H637" s="301">
        <v>20</v>
      </c>
      <c r="I637" s="301">
        <v>5</v>
      </c>
      <c r="J637" s="301">
        <v>20</v>
      </c>
      <c r="K637" s="301">
        <v>7</v>
      </c>
      <c r="L637" s="301">
        <v>0.08</v>
      </c>
      <c r="M637" s="301">
        <v>2.15</v>
      </c>
      <c r="N637" s="301">
        <v>2.23</v>
      </c>
      <c r="O637" s="301"/>
      <c r="P637" s="301" t="s">
        <v>508</v>
      </c>
      <c r="Q637" s="301">
        <v>2.8</v>
      </c>
      <c r="R637" s="301">
        <v>26.3</v>
      </c>
      <c r="S637" s="302">
        <v>77</v>
      </c>
      <c r="W637" s="311"/>
      <c r="X637" s="311"/>
      <c r="AC637" s="311"/>
      <c r="AD637" s="311"/>
      <c r="AE637" s="311"/>
      <c r="AF637" s="311"/>
      <c r="AG637" s="311"/>
      <c r="AH637" s="311"/>
      <c r="AI637" s="311"/>
      <c r="AJ637" s="311"/>
      <c r="AK637" s="311"/>
      <c r="AL637" s="311"/>
      <c r="AM637" s="311"/>
      <c r="AN637" s="311"/>
      <c r="AO637" s="311"/>
      <c r="AP637" s="311"/>
      <c r="AQ637" s="311"/>
      <c r="AR637" s="311"/>
      <c r="AS637" s="311"/>
      <c r="AT637" s="311"/>
      <c r="AU637" s="311"/>
      <c r="AV637" s="311"/>
      <c r="AW637" s="311"/>
      <c r="AX637" s="311"/>
      <c r="AY637" s="311"/>
      <c r="AZ637" s="311"/>
    </row>
    <row r="638" spans="2:52" ht="15" customHeight="1" x14ac:dyDescent="0.15">
      <c r="B638" s="436"/>
      <c r="C638" s="433"/>
      <c r="D638" s="299" t="s">
        <v>512</v>
      </c>
      <c r="E638" s="300">
        <v>0</v>
      </c>
      <c r="F638" s="301">
        <v>3</v>
      </c>
      <c r="G638" s="301">
        <v>15</v>
      </c>
      <c r="H638" s="301">
        <v>18</v>
      </c>
      <c r="I638" s="301">
        <v>7</v>
      </c>
      <c r="J638" s="301">
        <v>22</v>
      </c>
      <c r="K638" s="301">
        <v>8</v>
      </c>
      <c r="L638" s="301">
        <v>7.0000000000000007E-2</v>
      </c>
      <c r="M638" s="301">
        <v>1.96</v>
      </c>
      <c r="N638" s="301">
        <v>2.0299999999999998</v>
      </c>
      <c r="O638" s="301"/>
      <c r="P638" s="301" t="s">
        <v>500</v>
      </c>
      <c r="Q638" s="301">
        <v>2.8</v>
      </c>
      <c r="R638" s="301">
        <v>27.4</v>
      </c>
      <c r="S638" s="302">
        <v>68</v>
      </c>
      <c r="W638" s="311"/>
      <c r="X638" s="311"/>
      <c r="AC638" s="311"/>
      <c r="AD638" s="311"/>
      <c r="AE638" s="311"/>
      <c r="AF638" s="311"/>
      <c r="AG638" s="311"/>
      <c r="AH638" s="311"/>
      <c r="AI638" s="311"/>
      <c r="AJ638" s="311"/>
      <c r="AK638" s="311"/>
      <c r="AL638" s="311"/>
      <c r="AM638" s="311"/>
      <c r="AN638" s="311"/>
      <c r="AO638" s="311"/>
      <c r="AP638" s="311"/>
      <c r="AQ638" s="311"/>
      <c r="AR638" s="311"/>
      <c r="AS638" s="311"/>
      <c r="AT638" s="311"/>
      <c r="AU638" s="311"/>
      <c r="AV638" s="311"/>
      <c r="AW638" s="311"/>
      <c r="AX638" s="311"/>
      <c r="AY638" s="311"/>
      <c r="AZ638" s="311"/>
    </row>
    <row r="639" spans="2:52" ht="15" customHeight="1" x14ac:dyDescent="0.15">
      <c r="B639" s="436"/>
      <c r="C639" s="433"/>
      <c r="D639" s="299" t="s">
        <v>513</v>
      </c>
      <c r="E639" s="300">
        <v>0</v>
      </c>
      <c r="F639" s="301">
        <v>2</v>
      </c>
      <c r="G639" s="301">
        <v>15</v>
      </c>
      <c r="H639" s="301">
        <v>17</v>
      </c>
      <c r="I639" s="301">
        <v>12</v>
      </c>
      <c r="J639" s="301">
        <v>19</v>
      </c>
      <c r="K639" s="301">
        <v>2</v>
      </c>
      <c r="L639" s="301">
        <v>0.08</v>
      </c>
      <c r="M639" s="301">
        <v>1.89</v>
      </c>
      <c r="N639" s="301">
        <v>1.97</v>
      </c>
      <c r="O639" s="301"/>
      <c r="P639" s="301" t="s">
        <v>500</v>
      </c>
      <c r="Q639" s="301">
        <v>3</v>
      </c>
      <c r="R639" s="301">
        <v>28.9</v>
      </c>
      <c r="S639" s="302">
        <v>65</v>
      </c>
      <c r="W639" s="311"/>
      <c r="X639" s="311"/>
      <c r="AC639" s="311"/>
      <c r="AE639" s="311"/>
      <c r="AF639" s="311"/>
      <c r="AG639" s="311"/>
      <c r="AH639" s="311"/>
      <c r="AI639" s="311"/>
      <c r="AJ639" s="311"/>
      <c r="AK639" s="311"/>
      <c r="AL639" s="311"/>
    </row>
    <row r="640" spans="2:52" ht="15" customHeight="1" thickBot="1" x14ac:dyDescent="0.2">
      <c r="B640" s="436"/>
      <c r="C640" s="433"/>
      <c r="D640" s="312" t="s">
        <v>514</v>
      </c>
      <c r="E640" s="313">
        <v>0</v>
      </c>
      <c r="F640" s="306">
        <v>2</v>
      </c>
      <c r="G640" s="306">
        <v>16</v>
      </c>
      <c r="H640" s="306">
        <v>18</v>
      </c>
      <c r="I640" s="306">
        <v>15</v>
      </c>
      <c r="J640" s="306">
        <v>12</v>
      </c>
      <c r="K640" s="306">
        <v>6</v>
      </c>
      <c r="L640" s="306">
        <v>7.0000000000000007E-2</v>
      </c>
      <c r="M640" s="306">
        <v>1.81</v>
      </c>
      <c r="N640" s="306">
        <v>1.88</v>
      </c>
      <c r="O640" s="306"/>
      <c r="P640" s="306" t="s">
        <v>508</v>
      </c>
      <c r="Q640" s="306">
        <v>2.4</v>
      </c>
      <c r="R640" s="306">
        <v>29.4</v>
      </c>
      <c r="S640" s="307">
        <v>58</v>
      </c>
      <c r="W640" s="311"/>
      <c r="X640" s="311"/>
      <c r="AE640" s="311"/>
      <c r="AF640" s="311"/>
      <c r="AG640" s="311"/>
      <c r="AH640" s="311"/>
      <c r="AI640" s="311"/>
      <c r="AJ640" s="311"/>
      <c r="AK640" s="311"/>
      <c r="AL640" s="311"/>
    </row>
    <row r="641" spans="2:52" ht="15" customHeight="1" x14ac:dyDescent="0.15">
      <c r="B641" s="436"/>
      <c r="C641" s="433"/>
      <c r="D641" s="295" t="s">
        <v>516</v>
      </c>
      <c r="E641" s="296">
        <v>0</v>
      </c>
      <c r="F641" s="297">
        <v>2</v>
      </c>
      <c r="G641" s="297">
        <v>16</v>
      </c>
      <c r="H641" s="297">
        <v>18</v>
      </c>
      <c r="I641" s="297">
        <v>18</v>
      </c>
      <c r="J641" s="297">
        <v>15</v>
      </c>
      <c r="K641" s="297">
        <v>6</v>
      </c>
      <c r="L641" s="297">
        <v>0.08</v>
      </c>
      <c r="M641" s="297">
        <v>1.8</v>
      </c>
      <c r="N641" s="297">
        <v>1.88</v>
      </c>
      <c r="O641" s="297"/>
      <c r="P641" s="297" t="s">
        <v>495</v>
      </c>
      <c r="Q641" s="297">
        <v>3.9</v>
      </c>
      <c r="R641" s="297">
        <v>30.9</v>
      </c>
      <c r="S641" s="298">
        <v>55</v>
      </c>
      <c r="W641" s="311"/>
      <c r="X641" s="311"/>
      <c r="AC641" s="311"/>
      <c r="AD641" s="311"/>
      <c r="AE641" s="311"/>
      <c r="AF641" s="311"/>
      <c r="AG641" s="311"/>
      <c r="AH641" s="311"/>
      <c r="AI641" s="311"/>
      <c r="AJ641" s="311"/>
      <c r="AK641" s="311"/>
      <c r="AL641" s="311"/>
      <c r="AM641" s="311"/>
      <c r="AN641" s="311"/>
      <c r="AO641" s="311"/>
      <c r="AP641" s="311"/>
      <c r="AQ641" s="311"/>
      <c r="AR641" s="311"/>
      <c r="AS641" s="311"/>
      <c r="AT641" s="311"/>
      <c r="AU641" s="311"/>
      <c r="AV641" s="311"/>
      <c r="AW641" s="311"/>
      <c r="AX641" s="311"/>
      <c r="AY641" s="311"/>
      <c r="AZ641" s="311"/>
    </row>
    <row r="642" spans="2:52" ht="15" customHeight="1" x14ac:dyDescent="0.15">
      <c r="B642" s="436"/>
      <c r="C642" s="433"/>
      <c r="D642" s="299" t="s">
        <v>518</v>
      </c>
      <c r="E642" s="300">
        <v>0</v>
      </c>
      <c r="F642" s="301">
        <v>2</v>
      </c>
      <c r="G642" s="301">
        <v>16</v>
      </c>
      <c r="H642" s="301">
        <v>18</v>
      </c>
      <c r="I642" s="301">
        <v>21</v>
      </c>
      <c r="J642" s="301">
        <v>15</v>
      </c>
      <c r="K642" s="301">
        <v>4</v>
      </c>
      <c r="L642" s="301">
        <v>0.09</v>
      </c>
      <c r="M642" s="301">
        <v>1.8</v>
      </c>
      <c r="N642" s="301">
        <v>1.89</v>
      </c>
      <c r="O642" s="301"/>
      <c r="P642" s="301" t="s">
        <v>500</v>
      </c>
      <c r="Q642" s="301">
        <v>3.3</v>
      </c>
      <c r="R642" s="301">
        <v>31.9</v>
      </c>
      <c r="S642" s="302">
        <v>56</v>
      </c>
      <c r="W642" s="311"/>
      <c r="X642" s="311"/>
      <c r="AC642" s="311"/>
      <c r="AE642" s="311"/>
      <c r="AF642" s="311"/>
      <c r="AG642" s="311"/>
      <c r="AH642" s="311"/>
      <c r="AI642" s="311"/>
      <c r="AJ642" s="311"/>
      <c r="AK642" s="311"/>
      <c r="AL642" s="311"/>
      <c r="AM642" s="311"/>
      <c r="AN642" s="311"/>
      <c r="AO642" s="311"/>
      <c r="AP642" s="311"/>
      <c r="AQ642" s="311"/>
      <c r="AR642" s="311"/>
      <c r="AS642" s="311"/>
      <c r="AT642" s="311"/>
      <c r="AU642" s="311"/>
      <c r="AV642" s="311"/>
      <c r="AW642" s="311"/>
      <c r="AX642" s="311"/>
      <c r="AY642" s="311"/>
      <c r="AZ642" s="311"/>
    </row>
    <row r="643" spans="2:52" ht="15" customHeight="1" x14ac:dyDescent="0.15">
      <c r="B643" s="436"/>
      <c r="C643" s="433"/>
      <c r="D643" s="299" t="s">
        <v>519</v>
      </c>
      <c r="E643" s="300">
        <v>0</v>
      </c>
      <c r="F643" s="301">
        <v>2</v>
      </c>
      <c r="G643" s="301">
        <v>14</v>
      </c>
      <c r="H643" s="301">
        <v>16</v>
      </c>
      <c r="I643" s="301">
        <v>21</v>
      </c>
      <c r="J643" s="301">
        <v>9</v>
      </c>
      <c r="K643" s="301">
        <v>12</v>
      </c>
      <c r="L643" s="301">
        <v>0.1</v>
      </c>
      <c r="M643" s="301">
        <v>1.8</v>
      </c>
      <c r="N643" s="301">
        <v>1.9</v>
      </c>
      <c r="O643" s="301"/>
      <c r="P643" s="301" t="s">
        <v>508</v>
      </c>
      <c r="Q643" s="301">
        <v>3.1</v>
      </c>
      <c r="R643" s="301">
        <v>32</v>
      </c>
      <c r="S643" s="302">
        <v>47</v>
      </c>
      <c r="W643" s="311"/>
      <c r="X643" s="311"/>
      <c r="AC643" s="311"/>
      <c r="AE643" s="311"/>
      <c r="AF643" s="311"/>
      <c r="AG643" s="311"/>
      <c r="AH643" s="311"/>
      <c r="AI643" s="311"/>
      <c r="AJ643" s="311"/>
      <c r="AK643" s="311"/>
      <c r="AL643" s="311"/>
      <c r="AM643" s="311"/>
      <c r="AN643" s="311"/>
      <c r="AO643" s="311"/>
      <c r="AP643" s="311"/>
      <c r="AQ643" s="311"/>
      <c r="AR643" s="311"/>
      <c r="AS643" s="311"/>
      <c r="AT643" s="311"/>
      <c r="AU643" s="311"/>
      <c r="AV643" s="311"/>
      <c r="AW643" s="311"/>
      <c r="AX643" s="311"/>
      <c r="AY643" s="311"/>
      <c r="AZ643" s="311"/>
    </row>
    <row r="644" spans="2:52" ht="15" customHeight="1" x14ac:dyDescent="0.15">
      <c r="B644" s="436"/>
      <c r="C644" s="433"/>
      <c r="D644" s="299" t="s">
        <v>521</v>
      </c>
      <c r="E644" s="300">
        <v>0</v>
      </c>
      <c r="F644" s="301">
        <v>1</v>
      </c>
      <c r="G644" s="301">
        <v>11</v>
      </c>
      <c r="H644" s="301">
        <v>12</v>
      </c>
      <c r="I644" s="301">
        <v>20</v>
      </c>
      <c r="J644" s="301">
        <v>11</v>
      </c>
      <c r="K644" s="301">
        <v>11</v>
      </c>
      <c r="L644" s="301">
        <v>0.09</v>
      </c>
      <c r="M644" s="301">
        <v>1.79</v>
      </c>
      <c r="N644" s="301">
        <v>1.88</v>
      </c>
      <c r="O644" s="301"/>
      <c r="P644" s="301" t="s">
        <v>532</v>
      </c>
      <c r="Q644" s="301">
        <v>3.8</v>
      </c>
      <c r="R644" s="301">
        <v>27.1</v>
      </c>
      <c r="S644" s="302">
        <v>52</v>
      </c>
      <c r="W644" s="311"/>
      <c r="X644" s="311"/>
      <c r="AC644" s="311"/>
      <c r="AE644" s="311"/>
      <c r="AF644" s="311"/>
      <c r="AG644" s="311"/>
      <c r="AH644" s="311"/>
      <c r="AI644" s="311"/>
      <c r="AJ644" s="311"/>
      <c r="AK644" s="311"/>
      <c r="AL644" s="311"/>
      <c r="AM644" s="311"/>
      <c r="AN644" s="311"/>
      <c r="AO644" s="311"/>
      <c r="AP644" s="311"/>
      <c r="AQ644" s="311"/>
      <c r="AR644" s="311"/>
      <c r="AS644" s="311"/>
      <c r="AT644" s="311"/>
      <c r="AU644" s="311"/>
      <c r="AV644" s="311"/>
      <c r="AW644" s="311"/>
      <c r="AX644" s="311"/>
      <c r="AY644" s="311"/>
      <c r="AZ644" s="311"/>
    </row>
    <row r="645" spans="2:52" ht="15" customHeight="1" x14ac:dyDescent="0.15">
      <c r="B645" s="436"/>
      <c r="C645" s="433"/>
      <c r="D645" s="299" t="s">
        <v>522</v>
      </c>
      <c r="E645" s="300">
        <v>0</v>
      </c>
      <c r="F645" s="301">
        <v>1</v>
      </c>
      <c r="G645" s="301">
        <v>10</v>
      </c>
      <c r="H645" s="301">
        <v>11</v>
      </c>
      <c r="I645" s="301">
        <v>19</v>
      </c>
      <c r="J645" s="301">
        <v>19</v>
      </c>
      <c r="K645" s="301">
        <v>5</v>
      </c>
      <c r="L645" s="301">
        <v>0.08</v>
      </c>
      <c r="M645" s="301">
        <v>1.8</v>
      </c>
      <c r="N645" s="301">
        <v>1.88</v>
      </c>
      <c r="O645" s="301"/>
      <c r="P645" s="301" t="s">
        <v>540</v>
      </c>
      <c r="Q645" s="301">
        <v>2.1</v>
      </c>
      <c r="R645" s="301">
        <v>26.6</v>
      </c>
      <c r="S645" s="302">
        <v>66</v>
      </c>
      <c r="W645" s="311"/>
      <c r="X645" s="311"/>
      <c r="AC645" s="311"/>
      <c r="AE645" s="311"/>
      <c r="AF645" s="311"/>
      <c r="AG645" s="311"/>
      <c r="AH645" s="311"/>
      <c r="AI645" s="311"/>
      <c r="AJ645" s="311"/>
      <c r="AK645" s="311"/>
      <c r="AL645" s="311"/>
    </row>
    <row r="646" spans="2:52" ht="15" customHeight="1" x14ac:dyDescent="0.15">
      <c r="B646" s="436"/>
      <c r="C646" s="433"/>
      <c r="D646" s="299" t="s">
        <v>523</v>
      </c>
      <c r="E646" s="300">
        <v>0</v>
      </c>
      <c r="F646" s="301">
        <v>2</v>
      </c>
      <c r="G646" s="301">
        <v>11</v>
      </c>
      <c r="H646" s="301">
        <v>13</v>
      </c>
      <c r="I646" s="301">
        <v>25</v>
      </c>
      <c r="J646" s="301">
        <v>14</v>
      </c>
      <c r="K646" s="301">
        <v>6</v>
      </c>
      <c r="L646" s="301">
        <v>0.09</v>
      </c>
      <c r="M646" s="301">
        <v>1.83</v>
      </c>
      <c r="N646" s="301">
        <v>1.92</v>
      </c>
      <c r="O646" s="301"/>
      <c r="P646" s="301" t="s">
        <v>532</v>
      </c>
      <c r="Q646" s="301">
        <v>3.3</v>
      </c>
      <c r="R646" s="301">
        <v>29.4</v>
      </c>
      <c r="S646" s="302">
        <v>72</v>
      </c>
      <c r="W646" s="311"/>
      <c r="X646" s="311"/>
      <c r="AC646" s="311"/>
      <c r="AE646" s="311"/>
      <c r="AF646" s="311"/>
      <c r="AG646" s="311"/>
      <c r="AH646" s="311"/>
      <c r="AI646" s="311"/>
      <c r="AJ646" s="311"/>
      <c r="AK646" s="311"/>
      <c r="AL646" s="311"/>
    </row>
    <row r="647" spans="2:52" ht="15" customHeight="1" x14ac:dyDescent="0.15">
      <c r="B647" s="436"/>
      <c r="C647" s="433"/>
      <c r="D647" s="299" t="s">
        <v>524</v>
      </c>
      <c r="E647" s="300">
        <v>0</v>
      </c>
      <c r="F647" s="301">
        <v>1</v>
      </c>
      <c r="G647" s="301">
        <v>15</v>
      </c>
      <c r="H647" s="301">
        <v>16</v>
      </c>
      <c r="I647" s="301">
        <v>25</v>
      </c>
      <c r="J647" s="301">
        <v>22</v>
      </c>
      <c r="K647" s="301">
        <v>8</v>
      </c>
      <c r="L647" s="301">
        <v>0.08</v>
      </c>
      <c r="M647" s="301">
        <v>1.78</v>
      </c>
      <c r="N647" s="301">
        <v>1.86</v>
      </c>
      <c r="O647" s="301"/>
      <c r="P647" s="301" t="s">
        <v>532</v>
      </c>
      <c r="Q647" s="301">
        <v>0.9</v>
      </c>
      <c r="R647" s="301">
        <v>27.7</v>
      </c>
      <c r="S647" s="302">
        <v>76</v>
      </c>
      <c r="W647" s="311"/>
      <c r="X647" s="311"/>
      <c r="AC647" s="311"/>
      <c r="AE647" s="311"/>
      <c r="AF647" s="311"/>
      <c r="AG647" s="311"/>
      <c r="AH647" s="311"/>
      <c r="AI647" s="311"/>
      <c r="AJ647" s="311"/>
      <c r="AK647" s="311"/>
      <c r="AL647" s="311"/>
    </row>
    <row r="648" spans="2:52" ht="15" customHeight="1" x14ac:dyDescent="0.15">
      <c r="B648" s="436"/>
      <c r="C648" s="433"/>
      <c r="D648" s="299" t="s">
        <v>525</v>
      </c>
      <c r="E648" s="300">
        <v>0</v>
      </c>
      <c r="F648" s="301">
        <v>1</v>
      </c>
      <c r="G648" s="301">
        <v>19</v>
      </c>
      <c r="H648" s="301">
        <v>20</v>
      </c>
      <c r="I648" s="301">
        <v>17</v>
      </c>
      <c r="J648" s="301">
        <v>20</v>
      </c>
      <c r="K648" s="301">
        <v>8</v>
      </c>
      <c r="L648" s="301">
        <v>0.13</v>
      </c>
      <c r="M648" s="301">
        <v>1.81</v>
      </c>
      <c r="N648" s="301">
        <v>1.94</v>
      </c>
      <c r="O648" s="301"/>
      <c r="P648" s="301" t="s">
        <v>540</v>
      </c>
      <c r="Q648" s="301">
        <v>1.8</v>
      </c>
      <c r="R648" s="301">
        <v>26.9</v>
      </c>
      <c r="S648" s="302">
        <v>81</v>
      </c>
      <c r="W648" s="311"/>
      <c r="X648" s="311"/>
      <c r="AB648" s="311"/>
      <c r="AC648" s="311"/>
      <c r="AE648" s="311"/>
      <c r="AF648" s="311"/>
      <c r="AG648" s="311"/>
      <c r="AH648" s="311"/>
      <c r="AI648" s="311"/>
      <c r="AJ648" s="311"/>
      <c r="AK648" s="311"/>
      <c r="AL648" s="311"/>
      <c r="AM648" s="311"/>
      <c r="AN648" s="311"/>
      <c r="AO648" s="311"/>
      <c r="AP648" s="311"/>
      <c r="AQ648" s="311"/>
      <c r="AR648" s="311"/>
      <c r="AS648" s="311"/>
      <c r="AT648" s="311"/>
      <c r="AU648" s="311"/>
      <c r="AV648" s="311"/>
      <c r="AW648" s="311"/>
      <c r="AX648" s="311"/>
      <c r="AY648" s="311"/>
    </row>
    <row r="649" spans="2:52" ht="15" customHeight="1" x14ac:dyDescent="0.15">
      <c r="B649" s="436"/>
      <c r="C649" s="433"/>
      <c r="D649" s="299" t="s">
        <v>526</v>
      </c>
      <c r="E649" s="300">
        <v>0</v>
      </c>
      <c r="F649" s="301">
        <v>1</v>
      </c>
      <c r="G649" s="301">
        <v>18</v>
      </c>
      <c r="H649" s="301">
        <v>19</v>
      </c>
      <c r="I649" s="301">
        <v>11</v>
      </c>
      <c r="J649" s="301">
        <v>11</v>
      </c>
      <c r="K649" s="301">
        <v>1</v>
      </c>
      <c r="L649" s="301">
        <v>0.09</v>
      </c>
      <c r="M649" s="301">
        <v>1.8</v>
      </c>
      <c r="N649" s="301">
        <v>1.89</v>
      </c>
      <c r="O649" s="301"/>
      <c r="P649" s="301" t="s">
        <v>540</v>
      </c>
      <c r="Q649" s="301">
        <v>1.1000000000000001</v>
      </c>
      <c r="R649" s="301">
        <v>26.2</v>
      </c>
      <c r="S649" s="302">
        <v>91</v>
      </c>
      <c r="W649" s="311"/>
      <c r="X649" s="311"/>
      <c r="AB649" s="311"/>
      <c r="AC649" s="311"/>
      <c r="AE649" s="311"/>
      <c r="AF649" s="311"/>
      <c r="AG649" s="311"/>
      <c r="AH649" s="311"/>
      <c r="AI649" s="311"/>
      <c r="AJ649" s="311"/>
      <c r="AK649" s="311"/>
      <c r="AL649" s="311"/>
      <c r="AM649" s="311"/>
      <c r="AN649" s="311"/>
      <c r="AO649" s="311"/>
      <c r="AP649" s="311"/>
      <c r="AQ649" s="311"/>
      <c r="AR649" s="311"/>
      <c r="AS649" s="311"/>
      <c r="AT649" s="311"/>
      <c r="AU649" s="311"/>
      <c r="AV649" s="311"/>
      <c r="AW649" s="311"/>
      <c r="AX649" s="311"/>
      <c r="AY649" s="311"/>
    </row>
    <row r="650" spans="2:52" ht="15" customHeight="1" x14ac:dyDescent="0.15">
      <c r="B650" s="436"/>
      <c r="C650" s="433"/>
      <c r="D650" s="299" t="s">
        <v>527</v>
      </c>
      <c r="E650" s="300">
        <v>0</v>
      </c>
      <c r="F650" s="301">
        <v>0</v>
      </c>
      <c r="G650" s="301">
        <v>18</v>
      </c>
      <c r="H650" s="301">
        <v>18</v>
      </c>
      <c r="I650" s="301">
        <v>10</v>
      </c>
      <c r="J650" s="301">
        <v>16</v>
      </c>
      <c r="K650" s="301">
        <v>10</v>
      </c>
      <c r="L650" s="301">
        <v>0.08</v>
      </c>
      <c r="M650" s="301">
        <v>1.81</v>
      </c>
      <c r="N650" s="301">
        <v>1.89</v>
      </c>
      <c r="O650" s="301"/>
      <c r="P650" s="301" t="s">
        <v>540</v>
      </c>
      <c r="Q650" s="301">
        <v>0.9</v>
      </c>
      <c r="R650" s="301">
        <v>25.9</v>
      </c>
      <c r="S650" s="302">
        <v>92</v>
      </c>
      <c r="W650" s="311"/>
      <c r="X650" s="311"/>
      <c r="AB650" s="311"/>
      <c r="AC650" s="311"/>
      <c r="AE650" s="311"/>
      <c r="AF650" s="311"/>
      <c r="AG650" s="311"/>
      <c r="AH650" s="311"/>
      <c r="AI650" s="311"/>
      <c r="AJ650" s="311"/>
      <c r="AK650" s="311"/>
      <c r="AL650" s="311"/>
      <c r="AM650" s="311"/>
      <c r="AN650" s="311"/>
      <c r="AO650" s="311"/>
      <c r="AP650" s="311"/>
      <c r="AQ650" s="311"/>
      <c r="AR650" s="311"/>
      <c r="AS650" s="311"/>
      <c r="AT650" s="311"/>
      <c r="AU650" s="311"/>
      <c r="AV650" s="311"/>
      <c r="AW650" s="311"/>
      <c r="AX650" s="311"/>
      <c r="AY650" s="311"/>
    </row>
    <row r="651" spans="2:52" ht="15" customHeight="1" x14ac:dyDescent="0.15">
      <c r="B651" s="436"/>
      <c r="C651" s="433"/>
      <c r="D651" s="299" t="s">
        <v>528</v>
      </c>
      <c r="E651" s="300">
        <v>0</v>
      </c>
      <c r="F651" s="301">
        <v>0</v>
      </c>
      <c r="G651" s="301">
        <v>18</v>
      </c>
      <c r="H651" s="301">
        <v>18</v>
      </c>
      <c r="I651" s="301">
        <v>10</v>
      </c>
      <c r="J651" s="301">
        <v>20</v>
      </c>
      <c r="K651" s="301">
        <v>2</v>
      </c>
      <c r="L651" s="301">
        <v>7.0000000000000007E-2</v>
      </c>
      <c r="M651" s="301">
        <v>1.8</v>
      </c>
      <c r="N651" s="301">
        <v>1.87</v>
      </c>
      <c r="O651" s="301"/>
      <c r="P651" s="301" t="s">
        <v>265</v>
      </c>
      <c r="Q651" s="301">
        <v>1.3</v>
      </c>
      <c r="R651" s="301">
        <v>24.5</v>
      </c>
      <c r="S651" s="302">
        <v>96</v>
      </c>
      <c r="W651" s="311"/>
      <c r="X651" s="311"/>
      <c r="AB651" s="311"/>
      <c r="AC651" s="311"/>
      <c r="AE651" s="311"/>
      <c r="AF651" s="311"/>
      <c r="AG651" s="311"/>
      <c r="AH651" s="311"/>
      <c r="AI651" s="311"/>
      <c r="AJ651" s="311"/>
      <c r="AK651" s="311"/>
      <c r="AL651" s="311"/>
      <c r="AM651" s="311"/>
      <c r="AN651" s="311"/>
      <c r="AO651" s="311"/>
      <c r="AP651" s="311"/>
      <c r="AQ651" s="311"/>
      <c r="AR651" s="311"/>
      <c r="AS651" s="311"/>
      <c r="AT651" s="311"/>
      <c r="AU651" s="311"/>
      <c r="AV651" s="311"/>
      <c r="AW651" s="311"/>
      <c r="AX651" s="311"/>
      <c r="AY651" s="311"/>
    </row>
    <row r="652" spans="2:52" ht="15" customHeight="1" x14ac:dyDescent="0.15">
      <c r="B652" s="436"/>
      <c r="C652" s="433"/>
      <c r="D652" s="299" t="s">
        <v>529</v>
      </c>
      <c r="E652" s="300">
        <v>0</v>
      </c>
      <c r="F652" s="301">
        <v>0</v>
      </c>
      <c r="G652" s="301">
        <v>17</v>
      </c>
      <c r="H652" s="301">
        <v>17</v>
      </c>
      <c r="I652" s="301">
        <v>10</v>
      </c>
      <c r="J652" s="301">
        <v>13</v>
      </c>
      <c r="K652" s="301">
        <v>-1</v>
      </c>
      <c r="L652" s="301">
        <v>7.0000000000000007E-2</v>
      </c>
      <c r="M652" s="301">
        <v>1.79</v>
      </c>
      <c r="N652" s="301">
        <v>1.86</v>
      </c>
      <c r="O652" s="301"/>
      <c r="P652" s="301" t="s">
        <v>265</v>
      </c>
      <c r="Q652" s="301">
        <v>0.8</v>
      </c>
      <c r="R652" s="301">
        <v>23.9</v>
      </c>
      <c r="S652" s="302">
        <v>96</v>
      </c>
      <c r="W652" s="311"/>
      <c r="X652" s="311"/>
      <c r="AC652" s="311"/>
      <c r="AE652" s="311"/>
      <c r="AF652" s="311"/>
      <c r="AG652" s="311"/>
      <c r="AH652" s="311"/>
      <c r="AI652" s="311"/>
      <c r="AJ652" s="311"/>
      <c r="AK652" s="311"/>
      <c r="AL652" s="311"/>
    </row>
    <row r="653" spans="2:52" ht="15" customHeight="1" x14ac:dyDescent="0.15">
      <c r="B653" s="436"/>
      <c r="C653" s="433"/>
      <c r="D653" s="299" t="s">
        <v>530</v>
      </c>
      <c r="E653" s="300">
        <v>0</v>
      </c>
      <c r="F653" s="301">
        <v>1</v>
      </c>
      <c r="G653" s="301">
        <v>18</v>
      </c>
      <c r="H653" s="301">
        <v>19</v>
      </c>
      <c r="I653" s="301">
        <v>7</v>
      </c>
      <c r="J653" s="301">
        <v>9</v>
      </c>
      <c r="K653" s="301">
        <v>5</v>
      </c>
      <c r="L653" s="301">
        <v>0.1</v>
      </c>
      <c r="M653" s="301">
        <v>1.8</v>
      </c>
      <c r="N653" s="301">
        <v>1.9</v>
      </c>
      <c r="O653" s="301"/>
      <c r="P653" s="301" t="s">
        <v>495</v>
      </c>
      <c r="Q653" s="301">
        <v>0.7</v>
      </c>
      <c r="R653" s="301">
        <v>24.1</v>
      </c>
      <c r="S653" s="302">
        <v>96</v>
      </c>
      <c r="W653" s="311"/>
      <c r="X653" s="311"/>
      <c r="AB653" s="311"/>
      <c r="AC653" s="311"/>
      <c r="AE653" s="311"/>
      <c r="AF653" s="311"/>
      <c r="AG653" s="311"/>
      <c r="AH653" s="311"/>
      <c r="AI653" s="311"/>
      <c r="AJ653" s="311"/>
      <c r="AK653" s="311"/>
      <c r="AL653" s="311"/>
    </row>
    <row r="654" spans="2:52" ht="15" customHeight="1" x14ac:dyDescent="0.15">
      <c r="B654" s="436"/>
      <c r="C654" s="434"/>
      <c r="D654" s="299" t="s">
        <v>531</v>
      </c>
      <c r="E654" s="300">
        <v>0</v>
      </c>
      <c r="F654" s="301">
        <v>1</v>
      </c>
      <c r="G654" s="301">
        <v>17</v>
      </c>
      <c r="H654" s="301">
        <v>18</v>
      </c>
      <c r="I654" s="301">
        <v>7</v>
      </c>
      <c r="J654" s="301">
        <v>18</v>
      </c>
      <c r="K654" s="301">
        <v>8</v>
      </c>
      <c r="L654" s="301">
        <v>0.13</v>
      </c>
      <c r="M654" s="301">
        <v>1.87</v>
      </c>
      <c r="N654" s="301">
        <v>2</v>
      </c>
      <c r="O654" s="301"/>
      <c r="P654" s="301" t="s">
        <v>500</v>
      </c>
      <c r="Q654" s="301">
        <v>1.2</v>
      </c>
      <c r="R654" s="301">
        <v>24.1</v>
      </c>
      <c r="S654" s="302">
        <v>96</v>
      </c>
      <c r="W654" s="311"/>
      <c r="X654" s="311"/>
      <c r="AB654" s="311"/>
      <c r="AC654" s="311"/>
      <c r="AE654" s="311"/>
      <c r="AF654" s="311"/>
      <c r="AG654" s="311"/>
      <c r="AH654" s="311"/>
      <c r="AI654" s="311"/>
      <c r="AJ654" s="311"/>
      <c r="AK654" s="311"/>
      <c r="AL654" s="311"/>
    </row>
    <row r="655" spans="2:52" ht="15" customHeight="1" x14ac:dyDescent="0.15">
      <c r="B655" s="436"/>
      <c r="C655" s="432">
        <v>42584</v>
      </c>
      <c r="D655" s="299" t="s">
        <v>494</v>
      </c>
      <c r="E655" s="300">
        <v>0</v>
      </c>
      <c r="F655" s="301">
        <v>1</v>
      </c>
      <c r="G655" s="301">
        <v>18</v>
      </c>
      <c r="H655" s="301">
        <v>19</v>
      </c>
      <c r="I655" s="301">
        <v>6</v>
      </c>
      <c r="J655" s="301">
        <v>12</v>
      </c>
      <c r="K655" s="301">
        <v>4</v>
      </c>
      <c r="L655" s="301">
        <v>0.1</v>
      </c>
      <c r="M655" s="301">
        <v>1.99</v>
      </c>
      <c r="N655" s="301">
        <v>2.09</v>
      </c>
      <c r="O655" s="301"/>
      <c r="P655" s="301" t="s">
        <v>508</v>
      </c>
      <c r="Q655" s="301">
        <v>1.1000000000000001</v>
      </c>
      <c r="R655" s="301">
        <v>23.9</v>
      </c>
      <c r="S655" s="302">
        <v>96</v>
      </c>
      <c r="W655" s="311"/>
      <c r="X655" s="311"/>
      <c r="AB655" s="311"/>
      <c r="AC655" s="311"/>
      <c r="AE655" s="311"/>
      <c r="AF655" s="311"/>
      <c r="AG655" s="311"/>
      <c r="AH655" s="311"/>
      <c r="AI655" s="311"/>
      <c r="AJ655" s="311"/>
      <c r="AK655" s="311"/>
      <c r="AL655" s="311"/>
    </row>
    <row r="656" spans="2:52" ht="15" customHeight="1" x14ac:dyDescent="0.15">
      <c r="B656" s="436"/>
      <c r="C656" s="433"/>
      <c r="D656" s="299" t="s">
        <v>497</v>
      </c>
      <c r="E656" s="300">
        <v>0</v>
      </c>
      <c r="F656" s="301">
        <v>1</v>
      </c>
      <c r="G656" s="301">
        <v>17</v>
      </c>
      <c r="H656" s="301">
        <v>18</v>
      </c>
      <c r="I656" s="301">
        <v>6</v>
      </c>
      <c r="J656" s="301">
        <v>17</v>
      </c>
      <c r="K656" s="301">
        <v>14</v>
      </c>
      <c r="L656" s="301">
        <v>7.0000000000000007E-2</v>
      </c>
      <c r="M656" s="301">
        <v>2.0099999999999998</v>
      </c>
      <c r="N656" s="301">
        <v>2.08</v>
      </c>
      <c r="O656" s="301"/>
      <c r="P656" s="301" t="s">
        <v>508</v>
      </c>
      <c r="Q656" s="301">
        <v>1</v>
      </c>
      <c r="R656" s="301">
        <v>24.1</v>
      </c>
      <c r="S656" s="302">
        <v>97</v>
      </c>
      <c r="W656" s="311"/>
      <c r="X656" s="311"/>
      <c r="AB656" s="311"/>
      <c r="AC656" s="311"/>
      <c r="AE656" s="311"/>
      <c r="AF656" s="311"/>
      <c r="AG656" s="311"/>
      <c r="AH656" s="311"/>
      <c r="AI656" s="311"/>
      <c r="AJ656" s="311"/>
      <c r="AK656" s="311"/>
      <c r="AL656" s="311"/>
    </row>
    <row r="657" spans="2:38" ht="15" customHeight="1" x14ac:dyDescent="0.15">
      <c r="B657" s="436"/>
      <c r="C657" s="433"/>
      <c r="D657" s="299" t="s">
        <v>499</v>
      </c>
      <c r="E657" s="300">
        <v>0</v>
      </c>
      <c r="F657" s="301">
        <v>1</v>
      </c>
      <c r="G657" s="301">
        <v>19</v>
      </c>
      <c r="H657" s="301">
        <v>20</v>
      </c>
      <c r="I657" s="301">
        <v>5</v>
      </c>
      <c r="J657" s="301">
        <v>13</v>
      </c>
      <c r="K657" s="301">
        <v>4</v>
      </c>
      <c r="L657" s="301" t="s">
        <v>503</v>
      </c>
      <c r="M657" s="301" t="s">
        <v>503</v>
      </c>
      <c r="N657" s="301" t="s">
        <v>503</v>
      </c>
      <c r="O657" s="301"/>
      <c r="P657" s="301" t="s">
        <v>508</v>
      </c>
      <c r="Q657" s="301">
        <v>1.1000000000000001</v>
      </c>
      <c r="R657" s="301">
        <v>24.1</v>
      </c>
      <c r="S657" s="302">
        <v>97</v>
      </c>
      <c r="W657" s="311"/>
      <c r="X657" s="311"/>
      <c r="AB657" s="311"/>
      <c r="AC657" s="311"/>
      <c r="AE657" s="311"/>
      <c r="AF657" s="311"/>
      <c r="AG657" s="311"/>
      <c r="AH657" s="311"/>
      <c r="AI657" s="311"/>
      <c r="AJ657" s="311"/>
      <c r="AK657" s="311"/>
      <c r="AL657" s="311"/>
    </row>
    <row r="658" spans="2:38" ht="15" customHeight="1" x14ac:dyDescent="0.15">
      <c r="B658" s="436"/>
      <c r="C658" s="433"/>
      <c r="D658" s="299" t="s">
        <v>502</v>
      </c>
      <c r="E658" s="300">
        <v>0</v>
      </c>
      <c r="F658" s="301">
        <v>1</v>
      </c>
      <c r="G658" s="301">
        <v>20</v>
      </c>
      <c r="H658" s="301">
        <v>21</v>
      </c>
      <c r="I658" s="301">
        <v>5</v>
      </c>
      <c r="J658" s="301">
        <v>14</v>
      </c>
      <c r="K658" s="301">
        <v>2</v>
      </c>
      <c r="L658" s="301">
        <v>0.08</v>
      </c>
      <c r="M658" s="301">
        <v>1.93</v>
      </c>
      <c r="N658" s="301">
        <v>2.0099999999999998</v>
      </c>
      <c r="O658" s="301"/>
      <c r="P658" s="301" t="s">
        <v>508</v>
      </c>
      <c r="Q658" s="301">
        <v>1.2</v>
      </c>
      <c r="R658" s="301">
        <v>23.8</v>
      </c>
      <c r="S658" s="302">
        <v>97</v>
      </c>
      <c r="W658" s="311"/>
      <c r="X658" s="311"/>
      <c r="AB658" s="311"/>
      <c r="AC658" s="311"/>
      <c r="AE658" s="311"/>
      <c r="AF658" s="311"/>
      <c r="AG658" s="311"/>
      <c r="AH658" s="311"/>
      <c r="AI658" s="311"/>
      <c r="AJ658" s="311"/>
      <c r="AK658" s="311"/>
      <c r="AL658" s="311"/>
    </row>
    <row r="659" spans="2:38" ht="15" customHeight="1" x14ac:dyDescent="0.15">
      <c r="B659" s="436"/>
      <c r="C659" s="433"/>
      <c r="D659" s="299" t="s">
        <v>505</v>
      </c>
      <c r="E659" s="300">
        <v>0</v>
      </c>
      <c r="F659" s="301">
        <v>2</v>
      </c>
      <c r="G659" s="301">
        <v>20</v>
      </c>
      <c r="H659" s="301">
        <v>22</v>
      </c>
      <c r="I659" s="301">
        <v>2</v>
      </c>
      <c r="J659" s="301">
        <v>20</v>
      </c>
      <c r="K659" s="301">
        <v>7</v>
      </c>
      <c r="L659" s="301">
        <v>0.08</v>
      </c>
      <c r="M659" s="301">
        <v>1.99</v>
      </c>
      <c r="N659" s="301">
        <v>2.0699999999999998</v>
      </c>
      <c r="O659" s="301"/>
      <c r="P659" s="301" t="s">
        <v>500</v>
      </c>
      <c r="Q659" s="301">
        <v>1</v>
      </c>
      <c r="R659" s="301">
        <v>23.7</v>
      </c>
      <c r="S659" s="302">
        <v>97</v>
      </c>
      <c r="W659" s="311"/>
      <c r="X659" s="311"/>
      <c r="AB659" s="311"/>
      <c r="AC659" s="311"/>
      <c r="AE659" s="311"/>
      <c r="AF659" s="311"/>
      <c r="AG659" s="311"/>
      <c r="AH659" s="311"/>
      <c r="AI659" s="311"/>
      <c r="AJ659" s="311"/>
      <c r="AK659" s="311"/>
      <c r="AL659" s="311"/>
    </row>
    <row r="660" spans="2:38" ht="15" customHeight="1" x14ac:dyDescent="0.15">
      <c r="B660" s="436"/>
      <c r="C660" s="433"/>
      <c r="D660" s="299" t="s">
        <v>507</v>
      </c>
      <c r="E660" s="300">
        <v>0</v>
      </c>
      <c r="F660" s="301" t="s">
        <v>503</v>
      </c>
      <c r="G660" s="301" t="s">
        <v>503</v>
      </c>
      <c r="H660" s="301" t="s">
        <v>503</v>
      </c>
      <c r="I660" s="301">
        <v>3</v>
      </c>
      <c r="J660" s="301">
        <v>17</v>
      </c>
      <c r="K660" s="301">
        <v>7</v>
      </c>
      <c r="L660" s="301">
        <v>0.09</v>
      </c>
      <c r="M660" s="301">
        <v>1.98</v>
      </c>
      <c r="N660" s="301">
        <v>2.0699999999999998</v>
      </c>
      <c r="O660" s="301"/>
      <c r="P660" s="301" t="s">
        <v>538</v>
      </c>
      <c r="Q660" s="301">
        <v>0.2</v>
      </c>
      <c r="R660" s="301">
        <v>24.5</v>
      </c>
      <c r="S660" s="302">
        <v>95</v>
      </c>
      <c r="W660" s="311"/>
      <c r="X660" s="311"/>
      <c r="AB660" s="311"/>
      <c r="AC660" s="311"/>
      <c r="AE660" s="311"/>
      <c r="AF660" s="311"/>
      <c r="AG660" s="311"/>
      <c r="AH660" s="311"/>
      <c r="AI660" s="311"/>
      <c r="AJ660" s="311"/>
      <c r="AK660" s="311"/>
      <c r="AL660" s="311"/>
    </row>
    <row r="661" spans="2:38" ht="15" customHeight="1" x14ac:dyDescent="0.15">
      <c r="B661" s="436"/>
      <c r="C661" s="433"/>
      <c r="D661" s="299" t="s">
        <v>510</v>
      </c>
      <c r="E661" s="300">
        <v>0</v>
      </c>
      <c r="F661" s="301">
        <v>3</v>
      </c>
      <c r="G661" s="301">
        <v>15</v>
      </c>
      <c r="H661" s="301">
        <v>18</v>
      </c>
      <c r="I661" s="301">
        <v>5</v>
      </c>
      <c r="J661" s="301">
        <v>16</v>
      </c>
      <c r="K661" s="301">
        <v>5</v>
      </c>
      <c r="L661" s="301">
        <v>0.08</v>
      </c>
      <c r="M661" s="301">
        <v>1.96</v>
      </c>
      <c r="N661" s="301">
        <v>2.04</v>
      </c>
      <c r="O661" s="301"/>
      <c r="P661" s="301" t="s">
        <v>540</v>
      </c>
      <c r="Q661" s="301">
        <v>0.6</v>
      </c>
      <c r="R661" s="301">
        <v>24.8</v>
      </c>
      <c r="S661" s="302">
        <v>93</v>
      </c>
      <c r="W661" s="311"/>
      <c r="X661" s="311"/>
      <c r="AB661" s="311"/>
      <c r="AC661" s="311"/>
      <c r="AE661" s="311"/>
      <c r="AF661" s="311"/>
      <c r="AG661" s="311"/>
      <c r="AH661" s="311"/>
      <c r="AI661" s="311"/>
      <c r="AJ661" s="311"/>
      <c r="AK661" s="311"/>
      <c r="AL661" s="311"/>
    </row>
    <row r="662" spans="2:38" ht="15" customHeight="1" x14ac:dyDescent="0.15">
      <c r="B662" s="436"/>
      <c r="C662" s="433"/>
      <c r="D662" s="299" t="s">
        <v>512</v>
      </c>
      <c r="E662" s="300">
        <v>0</v>
      </c>
      <c r="F662" s="301">
        <v>3</v>
      </c>
      <c r="G662" s="301">
        <v>7</v>
      </c>
      <c r="H662" s="301">
        <v>10</v>
      </c>
      <c r="I662" s="301">
        <v>7</v>
      </c>
      <c r="J662" s="301">
        <v>19</v>
      </c>
      <c r="K662" s="301">
        <v>9</v>
      </c>
      <c r="L662" s="301">
        <v>7.0000000000000007E-2</v>
      </c>
      <c r="M662" s="301">
        <v>1.89</v>
      </c>
      <c r="N662" s="301">
        <v>1.96</v>
      </c>
      <c r="O662" s="301"/>
      <c r="P662" s="301" t="s">
        <v>540</v>
      </c>
      <c r="Q662" s="301">
        <v>0.5</v>
      </c>
      <c r="R662" s="301">
        <v>25.4</v>
      </c>
      <c r="S662" s="302">
        <v>83</v>
      </c>
      <c r="W662" s="311"/>
      <c r="X662" s="311"/>
      <c r="AB662" s="311"/>
      <c r="AC662" s="311"/>
      <c r="AE662" s="311"/>
      <c r="AF662" s="311"/>
      <c r="AG662" s="311"/>
      <c r="AH662" s="311"/>
      <c r="AI662" s="311"/>
      <c r="AJ662" s="311"/>
      <c r="AK662" s="311"/>
      <c r="AL662" s="311"/>
    </row>
    <row r="663" spans="2:38" ht="15" customHeight="1" x14ac:dyDescent="0.15">
      <c r="B663" s="436"/>
      <c r="C663" s="433"/>
      <c r="D663" s="299" t="s">
        <v>513</v>
      </c>
      <c r="E663" s="300">
        <v>1</v>
      </c>
      <c r="F663" s="301">
        <v>5</v>
      </c>
      <c r="G663" s="301">
        <v>10</v>
      </c>
      <c r="H663" s="301">
        <v>15</v>
      </c>
      <c r="I663" s="301">
        <v>9</v>
      </c>
      <c r="J663" s="301">
        <v>16</v>
      </c>
      <c r="K663" s="301">
        <v>7</v>
      </c>
      <c r="L663" s="301">
        <v>0.09</v>
      </c>
      <c r="M663" s="301">
        <v>1.84</v>
      </c>
      <c r="N663" s="301">
        <v>1.93</v>
      </c>
      <c r="O663" s="301"/>
      <c r="P663" s="301" t="s">
        <v>532</v>
      </c>
      <c r="Q663" s="301">
        <v>1.3</v>
      </c>
      <c r="R663" s="301">
        <v>26.1</v>
      </c>
      <c r="S663" s="302">
        <v>77</v>
      </c>
      <c r="W663" s="311"/>
      <c r="X663" s="311"/>
      <c r="AB663" s="311"/>
      <c r="AC663" s="311"/>
      <c r="AE663" s="311"/>
      <c r="AF663" s="311"/>
      <c r="AG663" s="311"/>
      <c r="AH663" s="311"/>
      <c r="AI663" s="311"/>
      <c r="AJ663" s="311"/>
      <c r="AK663" s="311"/>
      <c r="AL663" s="311"/>
    </row>
    <row r="664" spans="2:38" ht="15" customHeight="1" thickBot="1" x14ac:dyDescent="0.2">
      <c r="B664" s="436"/>
      <c r="C664" s="433"/>
      <c r="D664" s="312" t="s">
        <v>514</v>
      </c>
      <c r="E664" s="313">
        <v>1</v>
      </c>
      <c r="F664" s="306">
        <v>4</v>
      </c>
      <c r="G664" s="306">
        <v>13</v>
      </c>
      <c r="H664" s="306">
        <v>17</v>
      </c>
      <c r="I664" s="306">
        <v>13</v>
      </c>
      <c r="J664" s="306">
        <v>16</v>
      </c>
      <c r="K664" s="306">
        <v>10</v>
      </c>
      <c r="L664" s="306">
        <v>0.09</v>
      </c>
      <c r="M664" s="306">
        <v>1.83</v>
      </c>
      <c r="N664" s="306">
        <v>1.92</v>
      </c>
      <c r="O664" s="306"/>
      <c r="P664" s="306" t="s">
        <v>520</v>
      </c>
      <c r="Q664" s="306">
        <v>1.5</v>
      </c>
      <c r="R664" s="306">
        <v>28.2</v>
      </c>
      <c r="S664" s="307">
        <v>77</v>
      </c>
      <c r="W664" s="311"/>
      <c r="X664" s="311"/>
      <c r="AB664" s="311"/>
      <c r="AC664" s="311"/>
      <c r="AE664" s="311"/>
      <c r="AF664" s="311"/>
      <c r="AG664" s="311"/>
      <c r="AH664" s="311"/>
      <c r="AI664" s="311"/>
      <c r="AJ664" s="311"/>
      <c r="AK664" s="311"/>
      <c r="AL664" s="311"/>
    </row>
    <row r="665" spans="2:38" ht="15" customHeight="1" x14ac:dyDescent="0.15">
      <c r="B665" s="435"/>
      <c r="C665" s="433"/>
      <c r="D665" s="295" t="s">
        <v>516</v>
      </c>
      <c r="E665" s="296">
        <v>1</v>
      </c>
      <c r="F665" s="297">
        <v>3</v>
      </c>
      <c r="G665" s="297">
        <v>17</v>
      </c>
      <c r="H665" s="297">
        <v>20</v>
      </c>
      <c r="I665" s="297">
        <v>21</v>
      </c>
      <c r="J665" s="297">
        <v>19</v>
      </c>
      <c r="K665" s="297">
        <v>10</v>
      </c>
      <c r="L665" s="297">
        <v>0.1</v>
      </c>
      <c r="M665" s="297">
        <v>1.83</v>
      </c>
      <c r="N665" s="297">
        <v>1.93</v>
      </c>
      <c r="O665" s="297"/>
      <c r="P665" s="297" t="s">
        <v>517</v>
      </c>
      <c r="Q665" s="297">
        <v>1.5</v>
      </c>
      <c r="R665" s="297">
        <v>30.1</v>
      </c>
      <c r="S665" s="298">
        <v>70</v>
      </c>
      <c r="W665" s="311"/>
      <c r="X665" s="311"/>
      <c r="AB665" s="311"/>
      <c r="AC665" s="311"/>
      <c r="AE665" s="311"/>
      <c r="AF665" s="311"/>
      <c r="AG665" s="311"/>
      <c r="AH665" s="311"/>
      <c r="AI665" s="311"/>
      <c r="AJ665" s="311"/>
      <c r="AK665" s="311"/>
      <c r="AL665" s="311"/>
    </row>
    <row r="666" spans="2:38" ht="15" customHeight="1" x14ac:dyDescent="0.15">
      <c r="B666" s="435"/>
      <c r="C666" s="433"/>
      <c r="D666" s="299" t="s">
        <v>518</v>
      </c>
      <c r="E666" s="300">
        <v>0</v>
      </c>
      <c r="F666" s="301">
        <v>1</v>
      </c>
      <c r="G666" s="301">
        <v>15</v>
      </c>
      <c r="H666" s="301">
        <v>16</v>
      </c>
      <c r="I666" s="301">
        <v>36</v>
      </c>
      <c r="J666" s="301">
        <v>20</v>
      </c>
      <c r="K666" s="301">
        <v>11</v>
      </c>
      <c r="L666" s="301">
        <v>0.1</v>
      </c>
      <c r="M666" s="301">
        <v>1.84</v>
      </c>
      <c r="N666" s="301">
        <v>1.94</v>
      </c>
      <c r="O666" s="301"/>
      <c r="P666" s="301" t="s">
        <v>540</v>
      </c>
      <c r="Q666" s="301">
        <v>2.4</v>
      </c>
      <c r="R666" s="301">
        <v>29.7</v>
      </c>
      <c r="S666" s="302">
        <v>65</v>
      </c>
      <c r="W666" s="311"/>
      <c r="X666" s="311"/>
      <c r="AB666" s="311"/>
      <c r="AC666" s="311"/>
      <c r="AE666" s="311"/>
      <c r="AF666" s="311"/>
      <c r="AG666" s="311"/>
      <c r="AH666" s="311"/>
      <c r="AI666" s="311"/>
      <c r="AJ666" s="311"/>
      <c r="AK666" s="311"/>
      <c r="AL666" s="311"/>
    </row>
    <row r="667" spans="2:38" ht="15" customHeight="1" x14ac:dyDescent="0.15">
      <c r="B667" s="435"/>
      <c r="C667" s="433"/>
      <c r="D667" s="299" t="s">
        <v>519</v>
      </c>
      <c r="E667" s="300">
        <v>0</v>
      </c>
      <c r="F667" s="301">
        <v>1</v>
      </c>
      <c r="G667" s="301">
        <v>16</v>
      </c>
      <c r="H667" s="301">
        <v>17</v>
      </c>
      <c r="I667" s="301">
        <v>26</v>
      </c>
      <c r="J667" s="301">
        <v>31</v>
      </c>
      <c r="K667" s="301">
        <v>14</v>
      </c>
      <c r="L667" s="301">
        <v>0.08</v>
      </c>
      <c r="M667" s="301">
        <v>1.84</v>
      </c>
      <c r="N667" s="301">
        <v>1.92</v>
      </c>
      <c r="O667" s="301"/>
      <c r="P667" s="301" t="s">
        <v>520</v>
      </c>
      <c r="Q667" s="301">
        <v>3.4</v>
      </c>
      <c r="R667" s="301">
        <v>28</v>
      </c>
      <c r="S667" s="302">
        <v>65</v>
      </c>
      <c r="W667" s="311"/>
      <c r="X667" s="311"/>
      <c r="AB667" s="311"/>
      <c r="AC667" s="311"/>
      <c r="AE667" s="311"/>
      <c r="AF667" s="311"/>
      <c r="AG667" s="311"/>
      <c r="AH667" s="311"/>
      <c r="AI667" s="311"/>
      <c r="AJ667" s="311"/>
      <c r="AK667" s="311"/>
      <c r="AL667" s="311"/>
    </row>
    <row r="668" spans="2:38" ht="15" customHeight="1" x14ac:dyDescent="0.15">
      <c r="B668" s="435"/>
      <c r="C668" s="433"/>
      <c r="D668" s="299" t="s">
        <v>521</v>
      </c>
      <c r="E668" s="300">
        <v>0</v>
      </c>
      <c r="F668" s="301">
        <v>1</v>
      </c>
      <c r="G668" s="301">
        <v>13</v>
      </c>
      <c r="H668" s="301">
        <v>14</v>
      </c>
      <c r="I668" s="301">
        <v>32</v>
      </c>
      <c r="J668" s="301">
        <v>34</v>
      </c>
      <c r="K668" s="301">
        <v>9</v>
      </c>
      <c r="L668" s="301">
        <v>0.08</v>
      </c>
      <c r="M668" s="301">
        <v>1.81</v>
      </c>
      <c r="N668" s="301">
        <v>1.89</v>
      </c>
      <c r="O668" s="301"/>
      <c r="P668" s="301" t="s">
        <v>532</v>
      </c>
      <c r="Q668" s="301">
        <v>3.1</v>
      </c>
      <c r="R668" s="301">
        <v>27.9</v>
      </c>
      <c r="S668" s="302">
        <v>68</v>
      </c>
      <c r="W668" s="311"/>
      <c r="X668" s="311"/>
      <c r="AB668" s="311"/>
      <c r="AC668" s="311"/>
      <c r="AE668" s="311"/>
      <c r="AF668" s="311"/>
      <c r="AG668" s="311"/>
      <c r="AH668" s="311"/>
      <c r="AI668" s="311"/>
      <c r="AJ668" s="311"/>
      <c r="AK668" s="311"/>
      <c r="AL668" s="311"/>
    </row>
    <row r="669" spans="2:38" ht="15" customHeight="1" x14ac:dyDescent="0.15">
      <c r="B669" s="435"/>
      <c r="C669" s="433"/>
      <c r="D669" s="299" t="s">
        <v>522</v>
      </c>
      <c r="E669" s="300">
        <v>0</v>
      </c>
      <c r="F669" s="301">
        <v>1</v>
      </c>
      <c r="G669" s="301">
        <v>16</v>
      </c>
      <c r="H669" s="301">
        <v>17</v>
      </c>
      <c r="I669" s="301">
        <v>27</v>
      </c>
      <c r="J669" s="301">
        <v>46</v>
      </c>
      <c r="K669" s="301">
        <v>12</v>
      </c>
      <c r="L669" s="301">
        <v>0.08</v>
      </c>
      <c r="M669" s="301">
        <v>1.81</v>
      </c>
      <c r="N669" s="301">
        <v>1.89</v>
      </c>
      <c r="O669" s="301"/>
      <c r="P669" s="301" t="s">
        <v>537</v>
      </c>
      <c r="Q669" s="301">
        <v>1.5</v>
      </c>
      <c r="R669" s="301">
        <v>26.9</v>
      </c>
      <c r="S669" s="302">
        <v>72</v>
      </c>
      <c r="W669" s="311"/>
      <c r="X669" s="311"/>
      <c r="AB669" s="311"/>
      <c r="AC669" s="311"/>
      <c r="AE669" s="311"/>
      <c r="AF669" s="311"/>
      <c r="AG669" s="311"/>
      <c r="AH669" s="311"/>
      <c r="AI669" s="311"/>
      <c r="AJ669" s="311"/>
      <c r="AK669" s="311"/>
      <c r="AL669" s="311"/>
    </row>
    <row r="670" spans="2:38" ht="15" customHeight="1" x14ac:dyDescent="0.15">
      <c r="B670" s="435"/>
      <c r="C670" s="433"/>
      <c r="D670" s="299" t="s">
        <v>523</v>
      </c>
      <c r="E670" s="300">
        <v>0</v>
      </c>
      <c r="F670" s="301">
        <v>1</v>
      </c>
      <c r="G670" s="301">
        <v>14</v>
      </c>
      <c r="H670" s="301">
        <v>15</v>
      </c>
      <c r="I670" s="301">
        <v>23</v>
      </c>
      <c r="J670" s="301">
        <v>38</v>
      </c>
      <c r="K670" s="301">
        <v>16</v>
      </c>
      <c r="L670" s="301">
        <v>0.09</v>
      </c>
      <c r="M670" s="301">
        <v>1.83</v>
      </c>
      <c r="N670" s="301">
        <v>1.92</v>
      </c>
      <c r="O670" s="301"/>
      <c r="P670" s="301" t="s">
        <v>537</v>
      </c>
      <c r="Q670" s="301">
        <v>1.5</v>
      </c>
      <c r="R670" s="301">
        <v>27</v>
      </c>
      <c r="S670" s="302">
        <v>80</v>
      </c>
      <c r="W670" s="311"/>
      <c r="X670" s="311"/>
      <c r="AB670" s="311"/>
      <c r="AC670" s="311"/>
      <c r="AE670" s="311"/>
      <c r="AF670" s="311"/>
      <c r="AG670" s="311"/>
      <c r="AH670" s="311"/>
      <c r="AI670" s="311"/>
      <c r="AJ670" s="311"/>
      <c r="AK670" s="311"/>
      <c r="AL670" s="311"/>
    </row>
    <row r="671" spans="2:38" ht="15" customHeight="1" x14ac:dyDescent="0.15">
      <c r="B671" s="435"/>
      <c r="C671" s="433"/>
      <c r="D671" s="299" t="s">
        <v>524</v>
      </c>
      <c r="E671" s="300">
        <v>0</v>
      </c>
      <c r="F671" s="301">
        <v>1</v>
      </c>
      <c r="G671" s="301">
        <v>14</v>
      </c>
      <c r="H671" s="301">
        <v>15</v>
      </c>
      <c r="I671" s="301">
        <v>19</v>
      </c>
      <c r="J671" s="301">
        <v>29</v>
      </c>
      <c r="K671" s="301">
        <v>13</v>
      </c>
      <c r="L671" s="301">
        <v>0.08</v>
      </c>
      <c r="M671" s="301">
        <v>1.85</v>
      </c>
      <c r="N671" s="301">
        <v>1.93</v>
      </c>
      <c r="O671" s="301"/>
      <c r="P671" s="301" t="s">
        <v>541</v>
      </c>
      <c r="Q671" s="301">
        <v>1.9</v>
      </c>
      <c r="R671" s="301">
        <v>25</v>
      </c>
      <c r="S671" s="302">
        <v>81</v>
      </c>
      <c r="W671" s="311"/>
      <c r="X671" s="311"/>
      <c r="AB671" s="311"/>
      <c r="AC671" s="311"/>
      <c r="AE671" s="311"/>
      <c r="AF671" s="311"/>
      <c r="AG671" s="311"/>
      <c r="AH671" s="311"/>
      <c r="AI671" s="311"/>
      <c r="AJ671" s="311"/>
      <c r="AK671" s="311"/>
      <c r="AL671" s="311"/>
    </row>
    <row r="672" spans="2:38" ht="15" customHeight="1" x14ac:dyDescent="0.15">
      <c r="B672" s="435"/>
      <c r="C672" s="433"/>
      <c r="D672" s="299" t="s">
        <v>525</v>
      </c>
      <c r="E672" s="300">
        <v>0</v>
      </c>
      <c r="F672" s="301">
        <v>1</v>
      </c>
      <c r="G672" s="301">
        <v>20</v>
      </c>
      <c r="H672" s="301">
        <v>21</v>
      </c>
      <c r="I672" s="301">
        <v>21</v>
      </c>
      <c r="J672" s="301">
        <v>10</v>
      </c>
      <c r="K672" s="301">
        <v>9</v>
      </c>
      <c r="L672" s="301">
        <v>0.09</v>
      </c>
      <c r="M672" s="301">
        <v>1.86</v>
      </c>
      <c r="N672" s="301">
        <v>1.95</v>
      </c>
      <c r="O672" s="301"/>
      <c r="P672" s="301" t="s">
        <v>500</v>
      </c>
      <c r="Q672" s="301">
        <v>3.7</v>
      </c>
      <c r="R672" s="301">
        <v>23.4</v>
      </c>
      <c r="S672" s="302">
        <v>88</v>
      </c>
      <c r="W672" s="311"/>
      <c r="X672" s="311"/>
      <c r="AB672" s="311"/>
      <c r="AC672" s="311"/>
      <c r="AE672" s="311"/>
      <c r="AF672" s="311"/>
      <c r="AG672" s="311"/>
      <c r="AH672" s="311"/>
      <c r="AI672" s="311"/>
      <c r="AJ672" s="311"/>
      <c r="AK672" s="311"/>
      <c r="AL672" s="311"/>
    </row>
    <row r="673" spans="2:38" ht="15" customHeight="1" x14ac:dyDescent="0.15">
      <c r="B673" s="435"/>
      <c r="C673" s="433"/>
      <c r="D673" s="299" t="s">
        <v>526</v>
      </c>
      <c r="E673" s="300">
        <v>0</v>
      </c>
      <c r="F673" s="301">
        <v>1</v>
      </c>
      <c r="G673" s="301">
        <v>24</v>
      </c>
      <c r="H673" s="301">
        <v>25</v>
      </c>
      <c r="I673" s="301">
        <v>26</v>
      </c>
      <c r="J673" s="301">
        <v>11</v>
      </c>
      <c r="K673" s="301">
        <v>2</v>
      </c>
      <c r="L673" s="301">
        <v>0.08</v>
      </c>
      <c r="M673" s="301">
        <v>1.86</v>
      </c>
      <c r="N673" s="301">
        <v>1.94</v>
      </c>
      <c r="O673" s="301"/>
      <c r="P673" s="301" t="s">
        <v>508</v>
      </c>
      <c r="Q673" s="301">
        <v>2.1</v>
      </c>
      <c r="R673" s="301">
        <v>22.8</v>
      </c>
      <c r="S673" s="302">
        <v>92</v>
      </c>
      <c r="W673" s="311"/>
      <c r="X673" s="311"/>
      <c r="AB673" s="311"/>
      <c r="AC673" s="311"/>
      <c r="AE673" s="311"/>
      <c r="AF673" s="311"/>
      <c r="AG673" s="311"/>
      <c r="AH673" s="311"/>
      <c r="AI673" s="311"/>
      <c r="AJ673" s="311"/>
      <c r="AK673" s="311"/>
      <c r="AL673" s="311"/>
    </row>
    <row r="674" spans="2:38" ht="15" customHeight="1" x14ac:dyDescent="0.15">
      <c r="B674" s="435"/>
      <c r="C674" s="433"/>
      <c r="D674" s="299" t="s">
        <v>527</v>
      </c>
      <c r="E674" s="300">
        <v>0</v>
      </c>
      <c r="F674" s="301">
        <v>0</v>
      </c>
      <c r="G674" s="301">
        <v>25</v>
      </c>
      <c r="H674" s="301">
        <v>25</v>
      </c>
      <c r="I674" s="301">
        <v>26</v>
      </c>
      <c r="J674" s="301">
        <v>11</v>
      </c>
      <c r="K674" s="301">
        <v>4</v>
      </c>
      <c r="L674" s="301">
        <v>7.0000000000000007E-2</v>
      </c>
      <c r="M674" s="301">
        <v>1.87</v>
      </c>
      <c r="N674" s="301">
        <v>1.94</v>
      </c>
      <c r="O674" s="301"/>
      <c r="P674" s="301" t="s">
        <v>500</v>
      </c>
      <c r="Q674" s="301">
        <v>2.6</v>
      </c>
      <c r="R674" s="301">
        <v>22.9</v>
      </c>
      <c r="S674" s="302">
        <v>92</v>
      </c>
      <c r="W674" s="311"/>
      <c r="X674" s="311"/>
      <c r="AB674" s="311"/>
      <c r="AC674" s="311"/>
      <c r="AE674" s="311"/>
      <c r="AF674" s="311"/>
      <c r="AG674" s="311"/>
      <c r="AH674" s="311"/>
      <c r="AI674" s="311"/>
      <c r="AJ674" s="311"/>
      <c r="AK674" s="311"/>
      <c r="AL674" s="311"/>
    </row>
    <row r="675" spans="2:38" ht="15" customHeight="1" x14ac:dyDescent="0.15">
      <c r="B675" s="435"/>
      <c r="C675" s="433"/>
      <c r="D675" s="299" t="s">
        <v>528</v>
      </c>
      <c r="E675" s="300">
        <v>0</v>
      </c>
      <c r="F675" s="301">
        <v>0</v>
      </c>
      <c r="G675" s="301">
        <v>23</v>
      </c>
      <c r="H675" s="301">
        <v>23</v>
      </c>
      <c r="I675" s="301">
        <v>24</v>
      </c>
      <c r="J675" s="301">
        <v>6</v>
      </c>
      <c r="K675" s="301">
        <v>-2</v>
      </c>
      <c r="L675" s="301">
        <v>7.0000000000000007E-2</v>
      </c>
      <c r="M675" s="301">
        <v>1.97</v>
      </c>
      <c r="N675" s="301">
        <v>2.04</v>
      </c>
      <c r="O675" s="301"/>
      <c r="P675" s="301" t="s">
        <v>495</v>
      </c>
      <c r="Q675" s="301">
        <v>2.1</v>
      </c>
      <c r="R675" s="301">
        <v>22.9</v>
      </c>
      <c r="S675" s="302">
        <v>91</v>
      </c>
      <c r="W675" s="311"/>
      <c r="X675" s="311"/>
      <c r="AB675" s="311"/>
      <c r="AC675" s="311"/>
      <c r="AE675" s="311"/>
      <c r="AF675" s="311"/>
      <c r="AG675" s="311"/>
      <c r="AH675" s="311"/>
      <c r="AI675" s="311"/>
      <c r="AJ675" s="311"/>
      <c r="AK675" s="311"/>
      <c r="AL675" s="311"/>
    </row>
    <row r="676" spans="2:38" ht="15" customHeight="1" x14ac:dyDescent="0.15">
      <c r="B676" s="435"/>
      <c r="C676" s="433"/>
      <c r="D676" s="299" t="s">
        <v>529</v>
      </c>
      <c r="E676" s="300">
        <v>0</v>
      </c>
      <c r="F676" s="301">
        <v>0</v>
      </c>
      <c r="G676" s="301">
        <v>19</v>
      </c>
      <c r="H676" s="301">
        <v>19</v>
      </c>
      <c r="I676" s="301">
        <v>22</v>
      </c>
      <c r="J676" s="301">
        <v>9</v>
      </c>
      <c r="K676" s="301">
        <v>5</v>
      </c>
      <c r="L676" s="301">
        <v>0.06</v>
      </c>
      <c r="M676" s="301">
        <v>2.02</v>
      </c>
      <c r="N676" s="301">
        <v>2.08</v>
      </c>
      <c r="O676" s="301"/>
      <c r="P676" s="301" t="s">
        <v>500</v>
      </c>
      <c r="Q676" s="301">
        <v>1.7</v>
      </c>
      <c r="R676" s="301">
        <v>22.9</v>
      </c>
      <c r="S676" s="302">
        <v>91</v>
      </c>
      <c r="W676" s="311"/>
      <c r="X676" s="311"/>
      <c r="AB676" s="311"/>
      <c r="AC676" s="311"/>
      <c r="AE676" s="311"/>
      <c r="AF676" s="311"/>
      <c r="AG676" s="311"/>
      <c r="AH676" s="311"/>
      <c r="AI676" s="311"/>
      <c r="AJ676" s="311"/>
      <c r="AK676" s="311"/>
      <c r="AL676" s="311"/>
    </row>
    <row r="677" spans="2:38" ht="15" customHeight="1" x14ac:dyDescent="0.15">
      <c r="B677" s="435"/>
      <c r="C677" s="433"/>
      <c r="D677" s="299" t="s">
        <v>530</v>
      </c>
      <c r="E677" s="300">
        <v>0</v>
      </c>
      <c r="F677" s="301">
        <v>0</v>
      </c>
      <c r="G677" s="301">
        <v>17</v>
      </c>
      <c r="H677" s="301">
        <v>17</v>
      </c>
      <c r="I677" s="301">
        <v>15</v>
      </c>
      <c r="J677" s="301">
        <v>13</v>
      </c>
      <c r="K677" s="301">
        <v>4</v>
      </c>
      <c r="L677" s="301">
        <v>0.08</v>
      </c>
      <c r="M677" s="301">
        <v>2.13</v>
      </c>
      <c r="N677" s="301">
        <v>2.21</v>
      </c>
      <c r="O677" s="301"/>
      <c r="P677" s="301" t="s">
        <v>500</v>
      </c>
      <c r="Q677" s="301">
        <v>1</v>
      </c>
      <c r="R677" s="301">
        <v>23.2</v>
      </c>
      <c r="S677" s="302">
        <v>92</v>
      </c>
      <c r="W677" s="311"/>
      <c r="X677" s="311"/>
      <c r="AB677" s="311"/>
      <c r="AC677" s="311"/>
      <c r="AE677" s="311"/>
      <c r="AF677" s="311"/>
      <c r="AG677" s="311"/>
      <c r="AH677" s="311"/>
      <c r="AI677" s="311"/>
      <c r="AJ677" s="311"/>
      <c r="AK677" s="311"/>
      <c r="AL677" s="311"/>
    </row>
    <row r="678" spans="2:38" ht="15" customHeight="1" x14ac:dyDescent="0.15">
      <c r="B678" s="435"/>
      <c r="C678" s="434"/>
      <c r="D678" s="299" t="s">
        <v>531</v>
      </c>
      <c r="E678" s="300">
        <v>0</v>
      </c>
      <c r="F678" s="301">
        <v>0</v>
      </c>
      <c r="G678" s="301">
        <v>16</v>
      </c>
      <c r="H678" s="301">
        <v>16</v>
      </c>
      <c r="I678" s="301">
        <v>13</v>
      </c>
      <c r="J678" s="301">
        <v>17</v>
      </c>
      <c r="K678" s="301">
        <v>6</v>
      </c>
      <c r="L678" s="301">
        <v>0.09</v>
      </c>
      <c r="M678" s="301">
        <v>2.0499999999999998</v>
      </c>
      <c r="N678" s="301">
        <v>2.14</v>
      </c>
      <c r="O678" s="301"/>
      <c r="P678" s="301" t="s">
        <v>515</v>
      </c>
      <c r="Q678" s="301">
        <v>1.4</v>
      </c>
      <c r="R678" s="301">
        <v>23.2</v>
      </c>
      <c r="S678" s="302">
        <v>91</v>
      </c>
      <c r="W678" s="311"/>
      <c r="X678" s="311"/>
      <c r="AB678" s="311"/>
      <c r="AC678" s="311"/>
      <c r="AE678" s="311"/>
      <c r="AF678" s="311"/>
      <c r="AG678" s="311"/>
      <c r="AH678" s="311"/>
      <c r="AI678" s="311"/>
      <c r="AJ678" s="311"/>
      <c r="AK678" s="311"/>
      <c r="AL678" s="311"/>
    </row>
    <row r="679" spans="2:38" ht="15" customHeight="1" x14ac:dyDescent="0.15">
      <c r="B679" s="435"/>
      <c r="C679" s="432">
        <v>42585</v>
      </c>
      <c r="D679" s="299" t="s">
        <v>494</v>
      </c>
      <c r="E679" s="300">
        <v>0</v>
      </c>
      <c r="F679" s="301">
        <v>0</v>
      </c>
      <c r="G679" s="301">
        <v>16</v>
      </c>
      <c r="H679" s="301">
        <v>16</v>
      </c>
      <c r="I679" s="301">
        <v>14</v>
      </c>
      <c r="J679" s="301">
        <v>12</v>
      </c>
      <c r="K679" s="301">
        <v>11</v>
      </c>
      <c r="L679" s="301">
        <v>0.11</v>
      </c>
      <c r="M679" s="301">
        <v>1.98</v>
      </c>
      <c r="N679" s="301">
        <v>2.09</v>
      </c>
      <c r="O679" s="301"/>
      <c r="P679" s="301" t="s">
        <v>495</v>
      </c>
      <c r="Q679" s="301">
        <v>2.1</v>
      </c>
      <c r="R679" s="301">
        <v>22.6</v>
      </c>
      <c r="S679" s="302">
        <v>94</v>
      </c>
      <c r="W679" s="311"/>
      <c r="X679" s="311"/>
      <c r="AB679" s="311"/>
      <c r="AC679" s="311"/>
      <c r="AE679" s="311"/>
      <c r="AF679" s="311"/>
      <c r="AG679" s="311"/>
      <c r="AH679" s="311"/>
      <c r="AI679" s="311"/>
      <c r="AJ679" s="311"/>
      <c r="AK679" s="311"/>
      <c r="AL679" s="311"/>
    </row>
    <row r="680" spans="2:38" ht="15" customHeight="1" x14ac:dyDescent="0.15">
      <c r="B680" s="435"/>
      <c r="C680" s="433"/>
      <c r="D680" s="299" t="s">
        <v>497</v>
      </c>
      <c r="E680" s="300">
        <v>0</v>
      </c>
      <c r="F680" s="301">
        <v>0</v>
      </c>
      <c r="G680" s="301">
        <v>16</v>
      </c>
      <c r="H680" s="301">
        <v>16</v>
      </c>
      <c r="I680" s="301">
        <v>20</v>
      </c>
      <c r="J680" s="301">
        <v>14</v>
      </c>
      <c r="K680" s="301">
        <v>7</v>
      </c>
      <c r="L680" s="301">
        <v>0.08</v>
      </c>
      <c r="M680" s="301">
        <v>1.94</v>
      </c>
      <c r="N680" s="301">
        <v>2.02</v>
      </c>
      <c r="O680" s="301"/>
      <c r="P680" s="301" t="s">
        <v>500</v>
      </c>
      <c r="Q680" s="301">
        <v>0.6</v>
      </c>
      <c r="R680" s="301">
        <v>22.5</v>
      </c>
      <c r="S680" s="302">
        <v>96</v>
      </c>
      <c r="W680" s="311"/>
      <c r="X680" s="311"/>
      <c r="AB680" s="311"/>
      <c r="AC680" s="311"/>
      <c r="AE680" s="311"/>
      <c r="AF680" s="311"/>
      <c r="AG680" s="311"/>
      <c r="AH680" s="311"/>
      <c r="AI680" s="311"/>
      <c r="AJ680" s="311"/>
      <c r="AK680" s="311"/>
      <c r="AL680" s="311"/>
    </row>
    <row r="681" spans="2:38" ht="15" customHeight="1" x14ac:dyDescent="0.15">
      <c r="B681" s="435"/>
      <c r="C681" s="433"/>
      <c r="D681" s="299" t="s">
        <v>499</v>
      </c>
      <c r="E681" s="300">
        <v>0</v>
      </c>
      <c r="F681" s="301">
        <v>0</v>
      </c>
      <c r="G681" s="301">
        <v>18</v>
      </c>
      <c r="H681" s="301">
        <v>18</v>
      </c>
      <c r="I681" s="301">
        <v>15</v>
      </c>
      <c r="J681" s="301">
        <v>18</v>
      </c>
      <c r="K681" s="301">
        <v>2</v>
      </c>
      <c r="L681" s="301">
        <v>0.09</v>
      </c>
      <c r="M681" s="301">
        <v>1.99</v>
      </c>
      <c r="N681" s="301">
        <v>2.08</v>
      </c>
      <c r="O681" s="301"/>
      <c r="P681" s="301" t="s">
        <v>520</v>
      </c>
      <c r="Q681" s="301">
        <v>0.3</v>
      </c>
      <c r="R681" s="301">
        <v>22.4</v>
      </c>
      <c r="S681" s="302">
        <v>94</v>
      </c>
      <c r="W681" s="311"/>
      <c r="X681" s="311"/>
      <c r="AB681" s="311"/>
      <c r="AC681" s="311"/>
      <c r="AE681" s="311"/>
      <c r="AF681" s="311"/>
      <c r="AG681" s="311"/>
      <c r="AH681" s="311"/>
      <c r="AI681" s="311"/>
      <c r="AJ681" s="311"/>
      <c r="AK681" s="311"/>
      <c r="AL681" s="311"/>
    </row>
    <row r="682" spans="2:38" ht="15" customHeight="1" x14ac:dyDescent="0.15">
      <c r="B682" s="435"/>
      <c r="C682" s="433"/>
      <c r="D682" s="299" t="s">
        <v>502</v>
      </c>
      <c r="E682" s="300" t="s">
        <v>503</v>
      </c>
      <c r="F682" s="301">
        <v>1</v>
      </c>
      <c r="G682" s="301">
        <v>18</v>
      </c>
      <c r="H682" s="301">
        <v>19</v>
      </c>
      <c r="I682" s="301">
        <v>9</v>
      </c>
      <c r="J682" s="301">
        <v>22</v>
      </c>
      <c r="K682" s="301">
        <v>4</v>
      </c>
      <c r="L682" s="301">
        <v>0.11</v>
      </c>
      <c r="M682" s="301">
        <v>2.14</v>
      </c>
      <c r="N682" s="301">
        <v>2.25</v>
      </c>
      <c r="O682" s="301"/>
      <c r="P682" s="301" t="s">
        <v>495</v>
      </c>
      <c r="Q682" s="301">
        <v>1.4</v>
      </c>
      <c r="R682" s="301">
        <v>22.7</v>
      </c>
      <c r="S682" s="302">
        <v>95</v>
      </c>
      <c r="W682" s="311"/>
      <c r="X682" s="311"/>
      <c r="AB682" s="311"/>
      <c r="AC682" s="311"/>
      <c r="AE682" s="311"/>
      <c r="AF682" s="311"/>
      <c r="AG682" s="311"/>
      <c r="AH682" s="311"/>
      <c r="AI682" s="311"/>
      <c r="AJ682" s="311"/>
      <c r="AK682" s="311"/>
      <c r="AL682" s="311"/>
    </row>
    <row r="683" spans="2:38" ht="15" customHeight="1" x14ac:dyDescent="0.15">
      <c r="B683" s="435"/>
      <c r="C683" s="433"/>
      <c r="D683" s="299" t="s">
        <v>505</v>
      </c>
      <c r="E683" s="300">
        <v>0</v>
      </c>
      <c r="F683" s="301">
        <v>1</v>
      </c>
      <c r="G683" s="301">
        <v>16</v>
      </c>
      <c r="H683" s="301">
        <v>17</v>
      </c>
      <c r="I683" s="301">
        <v>6</v>
      </c>
      <c r="J683" s="301">
        <v>21</v>
      </c>
      <c r="K683" s="301">
        <v>2</v>
      </c>
      <c r="L683" s="301">
        <v>0.1</v>
      </c>
      <c r="M683" s="301">
        <v>2.16</v>
      </c>
      <c r="N683" s="301">
        <v>2.2599999999999998</v>
      </c>
      <c r="O683" s="301"/>
      <c r="P683" s="301" t="s">
        <v>500</v>
      </c>
      <c r="Q683" s="301">
        <v>0.8</v>
      </c>
      <c r="R683" s="301">
        <v>22.8</v>
      </c>
      <c r="S683" s="302">
        <v>93</v>
      </c>
      <c r="W683" s="311"/>
      <c r="X683" s="311"/>
      <c r="AB683" s="311"/>
      <c r="AC683" s="311"/>
      <c r="AE683" s="311"/>
      <c r="AF683" s="311"/>
      <c r="AG683" s="311"/>
      <c r="AH683" s="311"/>
      <c r="AI683" s="311"/>
      <c r="AJ683" s="311"/>
      <c r="AK683" s="311"/>
      <c r="AL683" s="311"/>
    </row>
    <row r="684" spans="2:38" ht="15" customHeight="1" x14ac:dyDescent="0.15">
      <c r="B684" s="435"/>
      <c r="C684" s="433"/>
      <c r="D684" s="299" t="s">
        <v>507</v>
      </c>
      <c r="E684" s="300">
        <v>0</v>
      </c>
      <c r="F684" s="301">
        <v>2</v>
      </c>
      <c r="G684" s="301">
        <v>14</v>
      </c>
      <c r="H684" s="301">
        <v>16</v>
      </c>
      <c r="I684" s="301">
        <v>3</v>
      </c>
      <c r="J684" s="301">
        <v>19</v>
      </c>
      <c r="K684" s="301">
        <v>6</v>
      </c>
      <c r="L684" s="301">
        <v>0.1</v>
      </c>
      <c r="M684" s="301">
        <v>2.5099999999999998</v>
      </c>
      <c r="N684" s="301">
        <v>2.61</v>
      </c>
      <c r="O684" s="301"/>
      <c r="P684" s="301" t="s">
        <v>495</v>
      </c>
      <c r="Q684" s="301">
        <v>1</v>
      </c>
      <c r="R684" s="301">
        <v>23.3</v>
      </c>
      <c r="S684" s="302">
        <v>91</v>
      </c>
      <c r="W684" s="311"/>
      <c r="X684" s="311"/>
      <c r="AB684" s="311"/>
      <c r="AC684" s="311"/>
      <c r="AE684" s="311"/>
      <c r="AF684" s="311"/>
      <c r="AG684" s="311"/>
      <c r="AH684" s="311"/>
      <c r="AI684" s="311"/>
      <c r="AJ684" s="311"/>
      <c r="AK684" s="311"/>
      <c r="AL684" s="311"/>
    </row>
    <row r="685" spans="2:38" ht="15" customHeight="1" x14ac:dyDescent="0.15">
      <c r="B685" s="435"/>
      <c r="C685" s="433"/>
      <c r="D685" s="299" t="s">
        <v>510</v>
      </c>
      <c r="E685" s="300">
        <v>0</v>
      </c>
      <c r="F685" s="301">
        <v>3</v>
      </c>
      <c r="G685" s="301">
        <v>12</v>
      </c>
      <c r="H685" s="301">
        <v>15</v>
      </c>
      <c r="I685" s="301">
        <v>4</v>
      </c>
      <c r="J685" s="301">
        <v>18</v>
      </c>
      <c r="K685" s="301">
        <v>12</v>
      </c>
      <c r="L685" s="301">
        <v>0.09</v>
      </c>
      <c r="M685" s="301">
        <v>2.5099999999999998</v>
      </c>
      <c r="N685" s="301">
        <v>2.6</v>
      </c>
      <c r="O685" s="301"/>
      <c r="P685" s="301" t="s">
        <v>495</v>
      </c>
      <c r="Q685" s="301">
        <v>1.9</v>
      </c>
      <c r="R685" s="301">
        <v>23.8</v>
      </c>
      <c r="S685" s="302">
        <v>86</v>
      </c>
      <c r="W685" s="311"/>
      <c r="X685" s="311"/>
      <c r="AB685" s="311"/>
      <c r="AC685" s="311"/>
      <c r="AE685" s="311"/>
      <c r="AF685" s="311"/>
      <c r="AG685" s="311"/>
      <c r="AH685" s="311"/>
      <c r="AI685" s="311"/>
      <c r="AJ685" s="311"/>
      <c r="AK685" s="311"/>
      <c r="AL685" s="311"/>
    </row>
    <row r="686" spans="2:38" ht="15" customHeight="1" x14ac:dyDescent="0.15">
      <c r="B686" s="435"/>
      <c r="C686" s="433"/>
      <c r="D686" s="299" t="s">
        <v>512</v>
      </c>
      <c r="E686" s="300">
        <v>0</v>
      </c>
      <c r="F686" s="301">
        <v>3</v>
      </c>
      <c r="G686" s="301">
        <v>13</v>
      </c>
      <c r="H686" s="301">
        <v>16</v>
      </c>
      <c r="I686" s="301">
        <v>5</v>
      </c>
      <c r="J686" s="301">
        <v>22</v>
      </c>
      <c r="K686" s="301">
        <v>13</v>
      </c>
      <c r="L686" s="301">
        <v>0.09</v>
      </c>
      <c r="M686" s="301">
        <v>2.19</v>
      </c>
      <c r="N686" s="301">
        <v>2.2799999999999998</v>
      </c>
      <c r="O686" s="301"/>
      <c r="P686" s="301" t="s">
        <v>508</v>
      </c>
      <c r="Q686" s="301">
        <v>1.3</v>
      </c>
      <c r="R686" s="301">
        <v>24.8</v>
      </c>
      <c r="S686" s="302">
        <v>84</v>
      </c>
      <c r="W686" s="311"/>
      <c r="X686" s="311"/>
      <c r="AB686" s="311"/>
      <c r="AC686" s="311"/>
      <c r="AE686" s="311"/>
      <c r="AF686" s="311"/>
      <c r="AG686" s="311"/>
      <c r="AH686" s="311"/>
      <c r="AI686" s="311"/>
      <c r="AJ686" s="311"/>
      <c r="AK686" s="311"/>
      <c r="AL686" s="311"/>
    </row>
    <row r="687" spans="2:38" ht="15" customHeight="1" x14ac:dyDescent="0.15">
      <c r="B687" s="435"/>
      <c r="C687" s="433"/>
      <c r="D687" s="299" t="s">
        <v>513</v>
      </c>
      <c r="E687" s="300">
        <v>0</v>
      </c>
      <c r="F687" s="301">
        <v>4</v>
      </c>
      <c r="G687" s="301">
        <v>14</v>
      </c>
      <c r="H687" s="301">
        <v>18</v>
      </c>
      <c r="I687" s="301">
        <v>8</v>
      </c>
      <c r="J687" s="301">
        <v>23</v>
      </c>
      <c r="K687" s="301">
        <v>9</v>
      </c>
      <c r="L687" s="301">
        <v>0.1</v>
      </c>
      <c r="M687" s="301">
        <v>2.04</v>
      </c>
      <c r="N687" s="301">
        <v>2.14</v>
      </c>
      <c r="O687" s="301"/>
      <c r="P687" s="301" t="s">
        <v>537</v>
      </c>
      <c r="Q687" s="301">
        <v>0.4</v>
      </c>
      <c r="R687" s="301">
        <v>25.6</v>
      </c>
      <c r="S687" s="302">
        <v>78</v>
      </c>
      <c r="W687" s="311"/>
      <c r="X687" s="311"/>
      <c r="AB687" s="311"/>
      <c r="AC687" s="311"/>
      <c r="AE687" s="311"/>
      <c r="AF687" s="311"/>
      <c r="AG687" s="311"/>
      <c r="AH687" s="311"/>
      <c r="AI687" s="311"/>
      <c r="AJ687" s="311"/>
      <c r="AK687" s="311"/>
      <c r="AL687" s="311"/>
    </row>
    <row r="688" spans="2:38" ht="15" customHeight="1" thickBot="1" x14ac:dyDescent="0.2">
      <c r="B688" s="435"/>
      <c r="C688" s="433"/>
      <c r="D688" s="312" t="s">
        <v>514</v>
      </c>
      <c r="E688" s="313">
        <v>0</v>
      </c>
      <c r="F688" s="306">
        <v>3</v>
      </c>
      <c r="G688" s="306">
        <v>17</v>
      </c>
      <c r="H688" s="306">
        <v>20</v>
      </c>
      <c r="I688" s="306">
        <v>13</v>
      </c>
      <c r="J688" s="306">
        <v>25</v>
      </c>
      <c r="K688" s="306">
        <v>11</v>
      </c>
      <c r="L688" s="306">
        <v>0.11</v>
      </c>
      <c r="M688" s="306">
        <v>1.96</v>
      </c>
      <c r="N688" s="306">
        <v>2.0699999999999998</v>
      </c>
      <c r="O688" s="306"/>
      <c r="P688" s="306" t="s">
        <v>520</v>
      </c>
      <c r="Q688" s="306">
        <v>1.7</v>
      </c>
      <c r="R688" s="306">
        <v>27.8</v>
      </c>
      <c r="S688" s="307">
        <v>79</v>
      </c>
      <c r="W688" s="311"/>
      <c r="X688" s="311"/>
      <c r="AB688" s="311"/>
      <c r="AC688" s="311"/>
      <c r="AE688" s="311"/>
      <c r="AF688" s="311"/>
      <c r="AG688" s="311"/>
      <c r="AH688" s="311"/>
      <c r="AI688" s="311"/>
      <c r="AJ688" s="311"/>
      <c r="AK688" s="311"/>
      <c r="AL688" s="311"/>
    </row>
    <row r="689" spans="2:38" ht="15" customHeight="1" x14ac:dyDescent="0.15">
      <c r="B689" s="435"/>
      <c r="C689" s="433"/>
      <c r="D689" s="295" t="s">
        <v>516</v>
      </c>
      <c r="E689" s="296">
        <v>1</v>
      </c>
      <c r="F689" s="297">
        <v>2</v>
      </c>
      <c r="G689" s="297">
        <v>19</v>
      </c>
      <c r="H689" s="297">
        <v>21</v>
      </c>
      <c r="I689" s="297">
        <v>26</v>
      </c>
      <c r="J689" s="297">
        <v>20</v>
      </c>
      <c r="K689" s="297">
        <v>15</v>
      </c>
      <c r="L689" s="297">
        <v>0.09</v>
      </c>
      <c r="M689" s="297">
        <v>1.89</v>
      </c>
      <c r="N689" s="297">
        <v>1.98</v>
      </c>
      <c r="O689" s="297"/>
      <c r="P689" s="297" t="s">
        <v>520</v>
      </c>
      <c r="Q689" s="297">
        <v>2</v>
      </c>
      <c r="R689" s="297">
        <v>27.9</v>
      </c>
      <c r="S689" s="298">
        <v>70</v>
      </c>
      <c r="W689" s="311"/>
      <c r="X689" s="311"/>
      <c r="AB689" s="311"/>
      <c r="AC689" s="311"/>
      <c r="AE689" s="311"/>
      <c r="AF689" s="311"/>
      <c r="AG689" s="311"/>
      <c r="AH689" s="311"/>
      <c r="AI689" s="311"/>
      <c r="AJ689" s="311"/>
      <c r="AK689" s="311"/>
      <c r="AL689" s="311"/>
    </row>
    <row r="690" spans="2:38" ht="15" customHeight="1" x14ac:dyDescent="0.15">
      <c r="B690" s="435"/>
      <c r="C690" s="433"/>
      <c r="D690" s="299" t="s">
        <v>518</v>
      </c>
      <c r="E690" s="300">
        <v>0</v>
      </c>
      <c r="F690" s="301">
        <v>1</v>
      </c>
      <c r="G690" s="301">
        <v>20</v>
      </c>
      <c r="H690" s="301">
        <v>21</v>
      </c>
      <c r="I690" s="301">
        <v>35</v>
      </c>
      <c r="J690" s="301">
        <v>20</v>
      </c>
      <c r="K690" s="301">
        <v>11</v>
      </c>
      <c r="L690" s="301">
        <v>0.08</v>
      </c>
      <c r="M690" s="301">
        <v>1.89</v>
      </c>
      <c r="N690" s="301">
        <v>1.97</v>
      </c>
      <c r="O690" s="301"/>
      <c r="P690" s="301" t="s">
        <v>517</v>
      </c>
      <c r="Q690" s="301">
        <v>2.5</v>
      </c>
      <c r="R690" s="301">
        <v>28.9</v>
      </c>
      <c r="S690" s="302">
        <v>67</v>
      </c>
      <c r="W690" s="311"/>
      <c r="X690" s="311"/>
      <c r="AB690" s="311"/>
      <c r="AC690" s="311"/>
      <c r="AE690" s="311"/>
      <c r="AF690" s="311"/>
      <c r="AG690" s="311"/>
      <c r="AH690" s="311"/>
      <c r="AI690" s="311"/>
      <c r="AJ690" s="311"/>
      <c r="AK690" s="311"/>
      <c r="AL690" s="311"/>
    </row>
    <row r="691" spans="2:38" ht="15" customHeight="1" x14ac:dyDescent="0.15">
      <c r="B691" s="435"/>
      <c r="C691" s="433"/>
      <c r="D691" s="299" t="s">
        <v>519</v>
      </c>
      <c r="E691" s="300">
        <v>0</v>
      </c>
      <c r="F691" s="301">
        <v>1</v>
      </c>
      <c r="G691" s="301">
        <v>20</v>
      </c>
      <c r="H691" s="301">
        <v>21</v>
      </c>
      <c r="I691" s="301">
        <v>39</v>
      </c>
      <c r="J691" s="301">
        <v>21</v>
      </c>
      <c r="K691" s="301">
        <v>11</v>
      </c>
      <c r="L691" s="301">
        <v>0.09</v>
      </c>
      <c r="M691" s="301">
        <v>1.86</v>
      </c>
      <c r="N691" s="301">
        <v>1.95</v>
      </c>
      <c r="O691" s="301"/>
      <c r="P691" s="301" t="s">
        <v>520</v>
      </c>
      <c r="Q691" s="301">
        <v>2.2000000000000002</v>
      </c>
      <c r="R691" s="301">
        <v>30.6</v>
      </c>
      <c r="S691" s="302">
        <v>59</v>
      </c>
      <c r="W691" s="311"/>
      <c r="X691" s="311"/>
      <c r="AB691" s="311"/>
      <c r="AC691" s="311"/>
      <c r="AE691" s="311"/>
      <c r="AF691" s="311"/>
      <c r="AG691" s="311"/>
      <c r="AH691" s="311"/>
      <c r="AI691" s="311"/>
      <c r="AJ691" s="311"/>
      <c r="AK691" s="311"/>
      <c r="AL691" s="311"/>
    </row>
    <row r="692" spans="2:38" ht="15" customHeight="1" x14ac:dyDescent="0.15">
      <c r="B692" s="435"/>
      <c r="C692" s="433"/>
      <c r="D692" s="299" t="s">
        <v>521</v>
      </c>
      <c r="E692" s="300">
        <v>0</v>
      </c>
      <c r="F692" s="301">
        <v>1</v>
      </c>
      <c r="G692" s="301">
        <v>19</v>
      </c>
      <c r="H692" s="301">
        <v>20</v>
      </c>
      <c r="I692" s="301">
        <v>38</v>
      </c>
      <c r="J692" s="301">
        <v>25</v>
      </c>
      <c r="K692" s="301">
        <v>10</v>
      </c>
      <c r="L692" s="301">
        <v>0.08</v>
      </c>
      <c r="M692" s="301">
        <v>1.84</v>
      </c>
      <c r="N692" s="301">
        <v>1.92</v>
      </c>
      <c r="O692" s="301"/>
      <c r="P692" s="301" t="s">
        <v>517</v>
      </c>
      <c r="Q692" s="301">
        <v>2.4</v>
      </c>
      <c r="R692" s="301">
        <v>31.7</v>
      </c>
      <c r="S692" s="302">
        <v>57</v>
      </c>
      <c r="W692" s="311"/>
      <c r="X692" s="311"/>
      <c r="AB692" s="311"/>
      <c r="AC692" s="311"/>
      <c r="AE692" s="311"/>
      <c r="AF692" s="311"/>
      <c r="AG692" s="311"/>
      <c r="AH692" s="311"/>
      <c r="AI692" s="311"/>
      <c r="AJ692" s="311"/>
      <c r="AK692" s="311"/>
      <c r="AL692" s="311"/>
    </row>
    <row r="693" spans="2:38" ht="15" customHeight="1" x14ac:dyDescent="0.15">
      <c r="B693" s="435"/>
      <c r="C693" s="433"/>
      <c r="D693" s="299" t="s">
        <v>522</v>
      </c>
      <c r="E693" s="300">
        <v>0</v>
      </c>
      <c r="F693" s="301">
        <v>1</v>
      </c>
      <c r="G693" s="301">
        <v>18</v>
      </c>
      <c r="H693" s="301">
        <v>19</v>
      </c>
      <c r="I693" s="301">
        <v>39</v>
      </c>
      <c r="J693" s="301">
        <v>26</v>
      </c>
      <c r="K693" s="301">
        <v>14</v>
      </c>
      <c r="L693" s="301">
        <v>0.08</v>
      </c>
      <c r="M693" s="301">
        <v>1.85</v>
      </c>
      <c r="N693" s="301">
        <v>1.93</v>
      </c>
      <c r="O693" s="301"/>
      <c r="P693" s="301" t="s">
        <v>532</v>
      </c>
      <c r="Q693" s="301">
        <v>2.2999999999999998</v>
      </c>
      <c r="R693" s="301">
        <v>29.4</v>
      </c>
      <c r="S693" s="302">
        <v>57</v>
      </c>
      <c r="W693" s="311"/>
      <c r="X693" s="311"/>
      <c r="AB693" s="311"/>
      <c r="AC693" s="311"/>
      <c r="AE693" s="311"/>
      <c r="AF693" s="311"/>
      <c r="AG693" s="311"/>
      <c r="AH693" s="311"/>
      <c r="AI693" s="311"/>
      <c r="AJ693" s="311"/>
      <c r="AK693" s="311"/>
      <c r="AL693" s="311"/>
    </row>
    <row r="694" spans="2:38" ht="15" customHeight="1" x14ac:dyDescent="0.15">
      <c r="B694" s="435"/>
      <c r="C694" s="433"/>
      <c r="D694" s="299" t="s">
        <v>523</v>
      </c>
      <c r="E694" s="300">
        <v>0</v>
      </c>
      <c r="F694" s="301">
        <v>1</v>
      </c>
      <c r="G694" s="301">
        <v>13</v>
      </c>
      <c r="H694" s="301">
        <v>14</v>
      </c>
      <c r="I694" s="301">
        <v>35</v>
      </c>
      <c r="J694" s="301">
        <v>30</v>
      </c>
      <c r="K694" s="301">
        <v>13</v>
      </c>
      <c r="L694" s="301">
        <v>0.08</v>
      </c>
      <c r="M694" s="301">
        <v>1.86</v>
      </c>
      <c r="N694" s="301">
        <v>1.94</v>
      </c>
      <c r="O694" s="301"/>
      <c r="P694" s="301" t="s">
        <v>520</v>
      </c>
      <c r="Q694" s="301">
        <v>4.3</v>
      </c>
      <c r="R694" s="301">
        <v>28.7</v>
      </c>
      <c r="S694" s="302">
        <v>69</v>
      </c>
      <c r="W694" s="311"/>
      <c r="X694" s="311"/>
      <c r="AB694" s="311"/>
      <c r="AC694" s="311"/>
      <c r="AE694" s="311"/>
      <c r="AF694" s="311"/>
      <c r="AG694" s="311"/>
      <c r="AH694" s="311"/>
      <c r="AI694" s="311"/>
      <c r="AJ694" s="311"/>
      <c r="AK694" s="311"/>
      <c r="AL694" s="311"/>
    </row>
    <row r="695" spans="2:38" ht="15" customHeight="1" x14ac:dyDescent="0.15">
      <c r="B695" s="435"/>
      <c r="C695" s="433"/>
      <c r="D695" s="299" t="s">
        <v>524</v>
      </c>
      <c r="E695" s="300">
        <v>0</v>
      </c>
      <c r="F695" s="301">
        <v>0</v>
      </c>
      <c r="G695" s="301">
        <v>11</v>
      </c>
      <c r="H695" s="301">
        <v>11</v>
      </c>
      <c r="I695" s="301">
        <v>33</v>
      </c>
      <c r="J695" s="301">
        <v>19</v>
      </c>
      <c r="K695" s="301">
        <v>9</v>
      </c>
      <c r="L695" s="301">
        <v>7.0000000000000007E-2</v>
      </c>
      <c r="M695" s="301">
        <v>1.87</v>
      </c>
      <c r="N695" s="301">
        <v>1.94</v>
      </c>
      <c r="O695" s="301"/>
      <c r="P695" s="301" t="s">
        <v>537</v>
      </c>
      <c r="Q695" s="301">
        <v>1.4</v>
      </c>
      <c r="R695" s="301">
        <v>27</v>
      </c>
      <c r="S695" s="302">
        <v>70</v>
      </c>
      <c r="W695" s="311"/>
      <c r="X695" s="311"/>
      <c r="AB695" s="311"/>
      <c r="AC695" s="311"/>
      <c r="AE695" s="311"/>
      <c r="AF695" s="311"/>
      <c r="AG695" s="311"/>
      <c r="AH695" s="311"/>
      <c r="AI695" s="311"/>
      <c r="AJ695" s="311"/>
      <c r="AK695" s="311"/>
      <c r="AL695" s="311"/>
    </row>
    <row r="696" spans="2:38" ht="15" customHeight="1" x14ac:dyDescent="0.15">
      <c r="B696" s="435"/>
      <c r="C696" s="433"/>
      <c r="D696" s="299" t="s">
        <v>525</v>
      </c>
      <c r="E696" s="300">
        <v>0</v>
      </c>
      <c r="F696" s="301">
        <v>1</v>
      </c>
      <c r="G696" s="301">
        <v>13</v>
      </c>
      <c r="H696" s="301">
        <v>14</v>
      </c>
      <c r="I696" s="301">
        <v>23</v>
      </c>
      <c r="J696" s="301">
        <v>13</v>
      </c>
      <c r="K696" s="301">
        <v>9</v>
      </c>
      <c r="L696" s="301">
        <v>0.08</v>
      </c>
      <c r="M696" s="301">
        <v>1.85</v>
      </c>
      <c r="N696" s="301">
        <v>1.93</v>
      </c>
      <c r="O696" s="301"/>
      <c r="P696" s="301" t="s">
        <v>508</v>
      </c>
      <c r="Q696" s="301">
        <v>1.4</v>
      </c>
      <c r="R696" s="301">
        <v>25.7</v>
      </c>
      <c r="S696" s="302">
        <v>94</v>
      </c>
      <c r="W696" s="311"/>
      <c r="X696" s="311"/>
      <c r="AB696" s="311"/>
      <c r="AC696" s="311"/>
      <c r="AE696" s="311"/>
      <c r="AF696" s="311"/>
      <c r="AG696" s="311"/>
      <c r="AH696" s="311"/>
      <c r="AI696" s="311"/>
      <c r="AJ696" s="311"/>
      <c r="AK696" s="311"/>
      <c r="AL696" s="311"/>
    </row>
    <row r="697" spans="2:38" ht="15" customHeight="1" x14ac:dyDescent="0.15">
      <c r="B697" s="435"/>
      <c r="C697" s="433"/>
      <c r="D697" s="299" t="s">
        <v>526</v>
      </c>
      <c r="E697" s="300">
        <v>0</v>
      </c>
      <c r="F697" s="301">
        <v>0</v>
      </c>
      <c r="G697" s="301">
        <v>12</v>
      </c>
      <c r="H697" s="301">
        <v>12</v>
      </c>
      <c r="I697" s="301">
        <v>19</v>
      </c>
      <c r="J697" s="301">
        <v>20</v>
      </c>
      <c r="K697" s="301">
        <v>5</v>
      </c>
      <c r="L697" s="301">
        <v>0.09</v>
      </c>
      <c r="M697" s="301">
        <v>1.9</v>
      </c>
      <c r="N697" s="301">
        <v>1.99</v>
      </c>
      <c r="O697" s="301"/>
      <c r="P697" s="301" t="s">
        <v>495</v>
      </c>
      <c r="Q697" s="301">
        <v>0.4</v>
      </c>
      <c r="R697" s="301">
        <v>25.5</v>
      </c>
      <c r="S697" s="302">
        <v>93</v>
      </c>
      <c r="W697" s="311"/>
      <c r="X697" s="311"/>
      <c r="AB697" s="311"/>
      <c r="AC697" s="311"/>
      <c r="AE697" s="311"/>
      <c r="AF697" s="311"/>
      <c r="AG697" s="311"/>
      <c r="AH697" s="311"/>
      <c r="AI697" s="311"/>
      <c r="AJ697" s="311"/>
      <c r="AK697" s="311"/>
      <c r="AL697" s="311"/>
    </row>
    <row r="698" spans="2:38" ht="15" customHeight="1" x14ac:dyDescent="0.15">
      <c r="B698" s="435"/>
      <c r="C698" s="433"/>
      <c r="D698" s="299" t="s">
        <v>527</v>
      </c>
      <c r="E698" s="300">
        <v>0</v>
      </c>
      <c r="F698" s="301">
        <v>1</v>
      </c>
      <c r="G698" s="301">
        <v>15</v>
      </c>
      <c r="H698" s="301">
        <v>16</v>
      </c>
      <c r="I698" s="301">
        <v>14</v>
      </c>
      <c r="J698" s="301">
        <v>23</v>
      </c>
      <c r="K698" s="301">
        <v>9</v>
      </c>
      <c r="L698" s="301">
        <v>0.1</v>
      </c>
      <c r="M698" s="301">
        <v>1.97</v>
      </c>
      <c r="N698" s="301">
        <v>2.0699999999999998</v>
      </c>
      <c r="O698" s="301"/>
      <c r="P698" s="301" t="s">
        <v>495</v>
      </c>
      <c r="Q698" s="301">
        <v>2.2999999999999998</v>
      </c>
      <c r="R698" s="301">
        <v>25.2</v>
      </c>
      <c r="S698" s="302">
        <v>94</v>
      </c>
      <c r="W698" s="311"/>
      <c r="X698" s="311"/>
      <c r="AB698" s="311"/>
      <c r="AC698" s="311"/>
      <c r="AE698" s="311"/>
      <c r="AF698" s="311"/>
      <c r="AG698" s="311"/>
      <c r="AH698" s="311"/>
      <c r="AI698" s="311"/>
      <c r="AJ698" s="311"/>
      <c r="AK698" s="311"/>
      <c r="AL698" s="311"/>
    </row>
    <row r="699" spans="2:38" ht="15" customHeight="1" x14ac:dyDescent="0.15">
      <c r="B699" s="435"/>
      <c r="C699" s="433"/>
      <c r="D699" s="299" t="s">
        <v>528</v>
      </c>
      <c r="E699" s="300">
        <v>0</v>
      </c>
      <c r="F699" s="301">
        <v>1</v>
      </c>
      <c r="G699" s="301">
        <v>24</v>
      </c>
      <c r="H699" s="301">
        <v>25</v>
      </c>
      <c r="I699" s="301">
        <v>15</v>
      </c>
      <c r="J699" s="301">
        <v>32</v>
      </c>
      <c r="K699" s="301">
        <v>11</v>
      </c>
      <c r="L699" s="301">
        <v>0.12</v>
      </c>
      <c r="M699" s="301">
        <v>1.95</v>
      </c>
      <c r="N699" s="301">
        <v>2.0699999999999998</v>
      </c>
      <c r="O699" s="301"/>
      <c r="P699" s="301" t="s">
        <v>495</v>
      </c>
      <c r="Q699" s="301">
        <v>1.8</v>
      </c>
      <c r="R699" s="301">
        <v>24.6</v>
      </c>
      <c r="S699" s="302">
        <v>92</v>
      </c>
      <c r="W699" s="311"/>
      <c r="X699" s="311"/>
      <c r="AB699" s="311"/>
      <c r="AC699" s="311"/>
      <c r="AE699" s="311"/>
      <c r="AF699" s="311"/>
      <c r="AG699" s="311"/>
      <c r="AH699" s="311"/>
      <c r="AI699" s="311"/>
      <c r="AJ699" s="311"/>
      <c r="AK699" s="311"/>
      <c r="AL699" s="311"/>
    </row>
    <row r="700" spans="2:38" ht="15" customHeight="1" x14ac:dyDescent="0.15">
      <c r="B700" s="435"/>
      <c r="C700" s="433"/>
      <c r="D700" s="299" t="s">
        <v>529</v>
      </c>
      <c r="E700" s="300">
        <v>0</v>
      </c>
      <c r="F700" s="301">
        <v>1</v>
      </c>
      <c r="G700" s="301">
        <v>25</v>
      </c>
      <c r="H700" s="301">
        <v>26</v>
      </c>
      <c r="I700" s="301">
        <v>16</v>
      </c>
      <c r="J700" s="301">
        <v>25</v>
      </c>
      <c r="K700" s="301">
        <v>7</v>
      </c>
      <c r="L700" s="301">
        <v>0.11</v>
      </c>
      <c r="M700" s="301">
        <v>1.97</v>
      </c>
      <c r="N700" s="301">
        <v>2.08</v>
      </c>
      <c r="O700" s="301"/>
      <c r="P700" s="301" t="s">
        <v>541</v>
      </c>
      <c r="Q700" s="301">
        <v>0.8</v>
      </c>
      <c r="R700" s="301">
        <v>24.6</v>
      </c>
      <c r="S700" s="302">
        <v>93</v>
      </c>
      <c r="W700" s="311"/>
      <c r="X700" s="311"/>
      <c r="AB700" s="311"/>
      <c r="AC700" s="311"/>
      <c r="AE700" s="311"/>
      <c r="AF700" s="311"/>
      <c r="AG700" s="311"/>
      <c r="AH700" s="311"/>
      <c r="AI700" s="311"/>
      <c r="AJ700" s="311"/>
      <c r="AK700" s="311"/>
      <c r="AL700" s="311"/>
    </row>
    <row r="701" spans="2:38" ht="15" customHeight="1" x14ac:dyDescent="0.15">
      <c r="B701" s="435"/>
      <c r="C701" s="433"/>
      <c r="D701" s="299" t="s">
        <v>530</v>
      </c>
      <c r="E701" s="300">
        <v>0</v>
      </c>
      <c r="F701" s="301">
        <v>1</v>
      </c>
      <c r="G701" s="301">
        <v>21</v>
      </c>
      <c r="H701" s="301">
        <v>22</v>
      </c>
      <c r="I701" s="301">
        <v>14</v>
      </c>
      <c r="J701" s="301">
        <v>20</v>
      </c>
      <c r="K701" s="301">
        <v>10</v>
      </c>
      <c r="L701" s="301">
        <v>0.1</v>
      </c>
      <c r="M701" s="301">
        <v>2.0499999999999998</v>
      </c>
      <c r="N701" s="301">
        <v>2.15</v>
      </c>
      <c r="O701" s="301"/>
      <c r="P701" s="301" t="s">
        <v>500</v>
      </c>
      <c r="Q701" s="301">
        <v>1.5</v>
      </c>
      <c r="R701" s="301">
        <v>24.4</v>
      </c>
      <c r="S701" s="302">
        <v>93</v>
      </c>
      <c r="W701" s="311"/>
      <c r="X701" s="311"/>
      <c r="AB701" s="311"/>
      <c r="AC701" s="311"/>
      <c r="AE701" s="311"/>
      <c r="AF701" s="311"/>
      <c r="AG701" s="311"/>
      <c r="AH701" s="311"/>
      <c r="AI701" s="311"/>
      <c r="AJ701" s="311"/>
      <c r="AK701" s="311"/>
      <c r="AL701" s="311"/>
    </row>
    <row r="702" spans="2:38" ht="15" customHeight="1" x14ac:dyDescent="0.15">
      <c r="B702" s="435"/>
      <c r="C702" s="434"/>
      <c r="D702" s="299" t="s">
        <v>531</v>
      </c>
      <c r="E702" s="300">
        <v>0</v>
      </c>
      <c r="F702" s="301">
        <v>0</v>
      </c>
      <c r="G702" s="301">
        <v>19</v>
      </c>
      <c r="H702" s="301">
        <v>19</v>
      </c>
      <c r="I702" s="301">
        <v>15</v>
      </c>
      <c r="J702" s="301">
        <v>16</v>
      </c>
      <c r="K702" s="301">
        <v>9</v>
      </c>
      <c r="L702" s="301">
        <v>0.1</v>
      </c>
      <c r="M702" s="301">
        <v>2.14</v>
      </c>
      <c r="N702" s="301">
        <v>2.2400000000000002</v>
      </c>
      <c r="O702" s="301"/>
      <c r="P702" s="301" t="s">
        <v>508</v>
      </c>
      <c r="Q702" s="301">
        <v>1.9</v>
      </c>
      <c r="R702" s="301">
        <v>24</v>
      </c>
      <c r="S702" s="302">
        <v>93</v>
      </c>
      <c r="W702" s="311"/>
      <c r="X702" s="311"/>
      <c r="AB702" s="311"/>
      <c r="AC702" s="311"/>
      <c r="AE702" s="311"/>
      <c r="AF702" s="311"/>
      <c r="AG702" s="311"/>
      <c r="AH702" s="311"/>
      <c r="AI702" s="311"/>
      <c r="AJ702" s="311"/>
      <c r="AK702" s="311"/>
      <c r="AL702" s="311"/>
    </row>
    <row r="703" spans="2:38" ht="15" customHeight="1" x14ac:dyDescent="0.15">
      <c r="B703" s="435"/>
      <c r="C703" s="432">
        <v>42586</v>
      </c>
      <c r="D703" s="299" t="s">
        <v>494</v>
      </c>
      <c r="E703" s="300">
        <v>0</v>
      </c>
      <c r="F703" s="301">
        <v>0</v>
      </c>
      <c r="G703" s="301">
        <v>19</v>
      </c>
      <c r="H703" s="301">
        <v>19</v>
      </c>
      <c r="I703" s="301">
        <v>8</v>
      </c>
      <c r="J703" s="301">
        <v>14</v>
      </c>
      <c r="K703" s="301">
        <v>8</v>
      </c>
      <c r="L703" s="301">
        <v>0.09</v>
      </c>
      <c r="M703" s="301">
        <v>2.15</v>
      </c>
      <c r="N703" s="301">
        <v>2.2400000000000002</v>
      </c>
      <c r="O703" s="301"/>
      <c r="P703" s="301" t="s">
        <v>495</v>
      </c>
      <c r="Q703" s="301">
        <v>1.2</v>
      </c>
      <c r="R703" s="301">
        <v>23.5</v>
      </c>
      <c r="S703" s="302">
        <v>94</v>
      </c>
      <c r="W703" s="311"/>
      <c r="X703" s="311"/>
      <c r="AB703" s="311"/>
      <c r="AC703" s="311"/>
      <c r="AE703" s="311"/>
      <c r="AF703" s="311"/>
      <c r="AG703" s="311"/>
      <c r="AH703" s="311"/>
      <c r="AI703" s="311"/>
      <c r="AJ703" s="311"/>
      <c r="AK703" s="311"/>
      <c r="AL703" s="311"/>
    </row>
    <row r="704" spans="2:38" ht="15" customHeight="1" x14ac:dyDescent="0.15">
      <c r="B704" s="435"/>
      <c r="C704" s="433"/>
      <c r="D704" s="299" t="s">
        <v>497</v>
      </c>
      <c r="E704" s="300">
        <v>0</v>
      </c>
      <c r="F704" s="301">
        <v>1</v>
      </c>
      <c r="G704" s="301">
        <v>19</v>
      </c>
      <c r="H704" s="301">
        <v>20</v>
      </c>
      <c r="I704" s="301">
        <v>5</v>
      </c>
      <c r="J704" s="301">
        <v>19</v>
      </c>
      <c r="K704" s="301">
        <v>8</v>
      </c>
      <c r="L704" s="301">
        <v>0.08</v>
      </c>
      <c r="M704" s="301">
        <v>2.19</v>
      </c>
      <c r="N704" s="301">
        <v>2.27</v>
      </c>
      <c r="O704" s="301"/>
      <c r="P704" s="301" t="s">
        <v>495</v>
      </c>
      <c r="Q704" s="301">
        <v>1.9</v>
      </c>
      <c r="R704" s="301">
        <v>23.5</v>
      </c>
      <c r="S704" s="302">
        <v>95</v>
      </c>
      <c r="W704" s="311"/>
      <c r="X704" s="311"/>
      <c r="AB704" s="311"/>
      <c r="AC704" s="311"/>
      <c r="AE704" s="311"/>
      <c r="AF704" s="311"/>
      <c r="AG704" s="311"/>
      <c r="AH704" s="311"/>
      <c r="AI704" s="311"/>
      <c r="AJ704" s="311"/>
      <c r="AK704" s="311"/>
      <c r="AL704" s="311"/>
    </row>
    <row r="705" spans="2:52" ht="15" customHeight="1" x14ac:dyDescent="0.15">
      <c r="B705" s="435"/>
      <c r="C705" s="433"/>
      <c r="D705" s="299" t="s">
        <v>499</v>
      </c>
      <c r="E705" s="300">
        <v>0</v>
      </c>
      <c r="F705" s="301">
        <v>0</v>
      </c>
      <c r="G705" s="301">
        <v>20</v>
      </c>
      <c r="H705" s="301">
        <v>20</v>
      </c>
      <c r="I705" s="301">
        <v>6</v>
      </c>
      <c r="J705" s="301">
        <v>14</v>
      </c>
      <c r="K705" s="301">
        <v>6</v>
      </c>
      <c r="L705" s="301">
        <v>0.08</v>
      </c>
      <c r="M705" s="301">
        <v>2.38</v>
      </c>
      <c r="N705" s="301">
        <v>2.46</v>
      </c>
      <c r="O705" s="301"/>
      <c r="P705" s="301" t="s">
        <v>508</v>
      </c>
      <c r="Q705" s="301">
        <v>0.8</v>
      </c>
      <c r="R705" s="301">
        <v>23</v>
      </c>
      <c r="S705" s="302">
        <v>95</v>
      </c>
      <c r="W705" s="311"/>
      <c r="X705" s="311"/>
      <c r="AB705" s="311"/>
      <c r="AC705" s="311"/>
      <c r="AE705" s="311"/>
      <c r="AF705" s="311"/>
      <c r="AG705" s="311"/>
      <c r="AH705" s="311"/>
      <c r="AI705" s="311"/>
      <c r="AJ705" s="311"/>
      <c r="AK705" s="311"/>
      <c r="AL705" s="311"/>
    </row>
    <row r="706" spans="2:52" ht="15" customHeight="1" x14ac:dyDescent="0.15">
      <c r="B706" s="435"/>
      <c r="C706" s="433"/>
      <c r="D706" s="299" t="s">
        <v>502</v>
      </c>
      <c r="E706" s="300">
        <v>0</v>
      </c>
      <c r="F706" s="301">
        <v>1</v>
      </c>
      <c r="G706" s="301">
        <v>21</v>
      </c>
      <c r="H706" s="301">
        <v>22</v>
      </c>
      <c r="I706" s="301">
        <v>3</v>
      </c>
      <c r="J706" s="301">
        <v>15</v>
      </c>
      <c r="K706" s="301">
        <v>0</v>
      </c>
      <c r="L706" s="301">
        <v>0.09</v>
      </c>
      <c r="M706" s="301">
        <v>2.2999999999999998</v>
      </c>
      <c r="N706" s="301">
        <v>2.39</v>
      </c>
      <c r="O706" s="301"/>
      <c r="P706" s="301" t="s">
        <v>495</v>
      </c>
      <c r="Q706" s="301">
        <v>1.3</v>
      </c>
      <c r="R706" s="301">
        <v>22.7</v>
      </c>
      <c r="S706" s="302">
        <v>95</v>
      </c>
      <c r="W706" s="311"/>
      <c r="X706" s="311"/>
      <c r="AB706" s="311"/>
      <c r="AC706" s="311"/>
      <c r="AE706" s="311"/>
      <c r="AF706" s="311"/>
      <c r="AG706" s="311"/>
      <c r="AH706" s="311"/>
      <c r="AI706" s="311"/>
      <c r="AJ706" s="311"/>
      <c r="AK706" s="311"/>
      <c r="AL706" s="311"/>
    </row>
    <row r="707" spans="2:52" ht="15" customHeight="1" x14ac:dyDescent="0.15">
      <c r="B707" s="435"/>
      <c r="C707" s="433"/>
      <c r="D707" s="299" t="s">
        <v>505</v>
      </c>
      <c r="E707" s="300">
        <v>0</v>
      </c>
      <c r="F707" s="301">
        <v>1</v>
      </c>
      <c r="G707" s="301">
        <v>23</v>
      </c>
      <c r="H707" s="301">
        <v>24</v>
      </c>
      <c r="I707" s="301">
        <v>5</v>
      </c>
      <c r="J707" s="301">
        <v>17</v>
      </c>
      <c r="K707" s="301">
        <v>10</v>
      </c>
      <c r="L707" s="301">
        <v>0.09</v>
      </c>
      <c r="M707" s="301">
        <v>2.66</v>
      </c>
      <c r="N707" s="301">
        <v>2.75</v>
      </c>
      <c r="O707" s="301"/>
      <c r="P707" s="301" t="s">
        <v>508</v>
      </c>
      <c r="Q707" s="301">
        <v>1.1000000000000001</v>
      </c>
      <c r="R707" s="301">
        <v>22.4</v>
      </c>
      <c r="S707" s="302">
        <v>95</v>
      </c>
      <c r="W707" s="311"/>
      <c r="X707" s="311"/>
      <c r="AB707" s="311"/>
      <c r="AC707" s="311"/>
      <c r="AE707" s="311"/>
      <c r="AF707" s="311"/>
      <c r="AG707" s="311"/>
      <c r="AH707" s="311"/>
      <c r="AI707" s="311"/>
      <c r="AJ707" s="311"/>
      <c r="AK707" s="311"/>
      <c r="AL707" s="311"/>
    </row>
    <row r="708" spans="2:52" ht="15" customHeight="1" x14ac:dyDescent="0.15">
      <c r="B708" s="435"/>
      <c r="C708" s="433"/>
      <c r="D708" s="299" t="s">
        <v>507</v>
      </c>
      <c r="E708" s="300">
        <v>0</v>
      </c>
      <c r="F708" s="301">
        <v>1</v>
      </c>
      <c r="G708" s="301">
        <v>22</v>
      </c>
      <c r="H708" s="301">
        <v>23</v>
      </c>
      <c r="I708" s="301">
        <v>5</v>
      </c>
      <c r="J708" s="301">
        <v>21</v>
      </c>
      <c r="K708" s="301">
        <v>3</v>
      </c>
      <c r="L708" s="301">
        <v>0.1</v>
      </c>
      <c r="M708" s="301">
        <v>2.57</v>
      </c>
      <c r="N708" s="301">
        <v>2.67</v>
      </c>
      <c r="O708" s="301"/>
      <c r="P708" s="301" t="s">
        <v>508</v>
      </c>
      <c r="Q708" s="301">
        <v>0.9</v>
      </c>
      <c r="R708" s="301">
        <v>23.2</v>
      </c>
      <c r="S708" s="302">
        <v>90</v>
      </c>
      <c r="W708" s="311"/>
      <c r="X708" s="311"/>
      <c r="AB708" s="311"/>
      <c r="AC708" s="311"/>
      <c r="AE708" s="311"/>
      <c r="AF708" s="311"/>
      <c r="AG708" s="311"/>
      <c r="AH708" s="311"/>
      <c r="AI708" s="311"/>
      <c r="AJ708" s="311"/>
      <c r="AK708" s="311"/>
      <c r="AL708" s="311"/>
    </row>
    <row r="709" spans="2:52" ht="15" customHeight="1" x14ac:dyDescent="0.15">
      <c r="B709" s="435"/>
      <c r="C709" s="433"/>
      <c r="D709" s="299" t="s">
        <v>510</v>
      </c>
      <c r="E709" s="300">
        <v>0</v>
      </c>
      <c r="F709" s="301">
        <v>2</v>
      </c>
      <c r="G709" s="301">
        <v>20</v>
      </c>
      <c r="H709" s="301">
        <v>22</v>
      </c>
      <c r="I709" s="301">
        <v>6</v>
      </c>
      <c r="J709" s="301">
        <v>27</v>
      </c>
      <c r="K709" s="301">
        <v>11</v>
      </c>
      <c r="L709" s="301">
        <v>0.09</v>
      </c>
      <c r="M709" s="301">
        <v>2.2200000000000002</v>
      </c>
      <c r="N709" s="301">
        <v>2.31</v>
      </c>
      <c r="O709" s="301"/>
      <c r="P709" s="301" t="s">
        <v>495</v>
      </c>
      <c r="Q709" s="301">
        <v>1.3</v>
      </c>
      <c r="R709" s="301">
        <v>24.6</v>
      </c>
      <c r="S709" s="302">
        <v>85</v>
      </c>
      <c r="W709" s="311"/>
      <c r="X709" s="311"/>
      <c r="AB709" s="311"/>
      <c r="AC709" s="311"/>
      <c r="AE709" s="311"/>
      <c r="AF709" s="311"/>
      <c r="AG709" s="311"/>
      <c r="AH709" s="311"/>
      <c r="AI709" s="311"/>
      <c r="AJ709" s="311"/>
      <c r="AK709" s="311"/>
      <c r="AL709" s="311"/>
    </row>
    <row r="710" spans="2:52" ht="15" customHeight="1" x14ac:dyDescent="0.15">
      <c r="B710" s="435"/>
      <c r="C710" s="433"/>
      <c r="D710" s="299" t="s">
        <v>512</v>
      </c>
      <c r="E710" s="300">
        <v>0</v>
      </c>
      <c r="F710" s="301">
        <v>3</v>
      </c>
      <c r="G710" s="301">
        <v>21</v>
      </c>
      <c r="H710" s="301">
        <v>24</v>
      </c>
      <c r="I710" s="301">
        <v>9</v>
      </c>
      <c r="J710" s="301">
        <v>37</v>
      </c>
      <c r="K710" s="301">
        <v>20</v>
      </c>
      <c r="L710" s="301">
        <v>0.09</v>
      </c>
      <c r="M710" s="301">
        <v>2.1</v>
      </c>
      <c r="N710" s="301">
        <v>2.19</v>
      </c>
      <c r="O710" s="301"/>
      <c r="P710" s="301" t="s">
        <v>508</v>
      </c>
      <c r="Q710" s="301">
        <v>2.2999999999999998</v>
      </c>
      <c r="R710" s="301">
        <v>24.8</v>
      </c>
      <c r="S710" s="302">
        <v>77</v>
      </c>
      <c r="W710" s="311"/>
      <c r="X710" s="311"/>
      <c r="AB710" s="311"/>
      <c r="AC710" s="311"/>
      <c r="AE710" s="311"/>
      <c r="AF710" s="311"/>
      <c r="AG710" s="311"/>
      <c r="AH710" s="311"/>
      <c r="AI710" s="311"/>
      <c r="AJ710" s="311"/>
      <c r="AK710" s="311"/>
      <c r="AL710" s="311"/>
    </row>
    <row r="711" spans="2:52" ht="15" customHeight="1" x14ac:dyDescent="0.15">
      <c r="B711" s="435"/>
      <c r="C711" s="433"/>
      <c r="D711" s="299" t="s">
        <v>513</v>
      </c>
      <c r="E711" s="300">
        <v>0</v>
      </c>
      <c r="F711" s="301">
        <v>2</v>
      </c>
      <c r="G711" s="301">
        <v>21</v>
      </c>
      <c r="H711" s="301">
        <v>23</v>
      </c>
      <c r="I711" s="301">
        <v>15</v>
      </c>
      <c r="J711" s="301">
        <v>35</v>
      </c>
      <c r="K711" s="301">
        <v>11</v>
      </c>
      <c r="L711" s="301">
        <v>0.1</v>
      </c>
      <c r="M711" s="301">
        <v>2.0299999999999998</v>
      </c>
      <c r="N711" s="301">
        <v>2.13</v>
      </c>
      <c r="O711" s="301"/>
      <c r="P711" s="301" t="s">
        <v>536</v>
      </c>
      <c r="Q711" s="301">
        <v>0.9</v>
      </c>
      <c r="R711" s="301">
        <v>26.3</v>
      </c>
      <c r="S711" s="302">
        <v>71</v>
      </c>
      <c r="W711" s="311"/>
      <c r="X711" s="311"/>
      <c r="AB711" s="311"/>
      <c r="AC711" s="311"/>
      <c r="AE711" s="311"/>
      <c r="AF711" s="311"/>
      <c r="AG711" s="311"/>
      <c r="AH711" s="311"/>
      <c r="AI711" s="311"/>
      <c r="AJ711" s="311"/>
      <c r="AK711" s="311"/>
      <c r="AL711" s="311"/>
    </row>
    <row r="712" spans="2:52" ht="15" customHeight="1" thickBot="1" x14ac:dyDescent="0.2">
      <c r="B712" s="435"/>
      <c r="C712" s="433"/>
      <c r="D712" s="312" t="s">
        <v>514</v>
      </c>
      <c r="E712" s="313">
        <v>0</v>
      </c>
      <c r="F712" s="306">
        <v>2</v>
      </c>
      <c r="G712" s="306">
        <v>21</v>
      </c>
      <c r="H712" s="306">
        <v>23</v>
      </c>
      <c r="I712" s="306">
        <v>23</v>
      </c>
      <c r="J712" s="306">
        <v>27</v>
      </c>
      <c r="K712" s="306">
        <v>14</v>
      </c>
      <c r="L712" s="306">
        <v>0.1</v>
      </c>
      <c r="M712" s="306">
        <v>1.96</v>
      </c>
      <c r="N712" s="306">
        <v>2.06</v>
      </c>
      <c r="O712" s="306"/>
      <c r="P712" s="306" t="s">
        <v>537</v>
      </c>
      <c r="Q712" s="306">
        <v>1.4</v>
      </c>
      <c r="R712" s="306">
        <v>28.6</v>
      </c>
      <c r="S712" s="307">
        <v>66</v>
      </c>
      <c r="W712" s="311"/>
      <c r="X712" s="311"/>
      <c r="AB712" s="311"/>
      <c r="AC712" s="311"/>
      <c r="AE712" s="311"/>
      <c r="AF712" s="311"/>
      <c r="AG712" s="311"/>
      <c r="AH712" s="311"/>
      <c r="AI712" s="311"/>
      <c r="AJ712" s="311"/>
      <c r="AK712" s="311"/>
      <c r="AL712" s="311"/>
    </row>
    <row r="713" spans="2:52" ht="15" customHeight="1" x14ac:dyDescent="0.15">
      <c r="B713" s="437"/>
      <c r="C713" s="433"/>
      <c r="D713" s="295" t="s">
        <v>516</v>
      </c>
      <c r="E713" s="296">
        <v>0</v>
      </c>
      <c r="F713" s="297">
        <v>1</v>
      </c>
      <c r="G713" s="297">
        <v>19</v>
      </c>
      <c r="H713" s="297">
        <v>20</v>
      </c>
      <c r="I713" s="297">
        <v>29</v>
      </c>
      <c r="J713" s="297">
        <v>12</v>
      </c>
      <c r="K713" s="297">
        <v>7</v>
      </c>
      <c r="L713" s="297">
        <v>0.09</v>
      </c>
      <c r="M713" s="297">
        <v>1.87</v>
      </c>
      <c r="N713" s="297">
        <v>1.96</v>
      </c>
      <c r="O713" s="297"/>
      <c r="P713" s="297" t="s">
        <v>517</v>
      </c>
      <c r="Q713" s="297">
        <v>2.2999999999999998</v>
      </c>
      <c r="R713" s="297">
        <v>30.7</v>
      </c>
      <c r="S713" s="298">
        <v>64</v>
      </c>
      <c r="W713" s="311"/>
      <c r="X713" s="311"/>
      <c r="AB713" s="311"/>
      <c r="AC713" s="311"/>
      <c r="AD713" s="311"/>
      <c r="AE713" s="311"/>
      <c r="AF713" s="311"/>
      <c r="AG713" s="311"/>
      <c r="AH713" s="311"/>
      <c r="AI713" s="311"/>
      <c r="AJ713" s="311"/>
      <c r="AK713" s="311"/>
      <c r="AL713" s="311"/>
      <c r="AM713" s="311"/>
      <c r="AN713" s="311"/>
      <c r="AO713" s="311"/>
      <c r="AP713" s="311"/>
      <c r="AQ713" s="311"/>
      <c r="AR713" s="311"/>
      <c r="AS713" s="311"/>
      <c r="AT713" s="311"/>
      <c r="AU713" s="311"/>
      <c r="AV713" s="311"/>
      <c r="AW713" s="311"/>
      <c r="AX713" s="311"/>
      <c r="AY713" s="311"/>
      <c r="AZ713" s="311"/>
    </row>
    <row r="714" spans="2:52" ht="15" customHeight="1" x14ac:dyDescent="0.15">
      <c r="B714" s="437"/>
      <c r="C714" s="433"/>
      <c r="D714" s="299" t="s">
        <v>518</v>
      </c>
      <c r="E714" s="300">
        <v>0</v>
      </c>
      <c r="F714" s="301">
        <v>1</v>
      </c>
      <c r="G714" s="301">
        <v>21</v>
      </c>
      <c r="H714" s="301">
        <v>22</v>
      </c>
      <c r="I714" s="301">
        <v>38</v>
      </c>
      <c r="J714" s="301">
        <v>17</v>
      </c>
      <c r="K714" s="301">
        <v>12</v>
      </c>
      <c r="L714" s="301">
        <v>0.09</v>
      </c>
      <c r="M714" s="301">
        <v>1.85</v>
      </c>
      <c r="N714" s="301">
        <v>1.94</v>
      </c>
      <c r="O714" s="301"/>
      <c r="P714" s="301" t="s">
        <v>517</v>
      </c>
      <c r="Q714" s="301">
        <v>2.6</v>
      </c>
      <c r="R714" s="301">
        <v>32</v>
      </c>
      <c r="S714" s="302">
        <v>55</v>
      </c>
      <c r="W714" s="311"/>
      <c r="X714" s="311"/>
      <c r="AB714" s="311"/>
      <c r="AC714" s="311"/>
      <c r="AD714" s="311"/>
      <c r="AE714" s="311"/>
      <c r="AF714" s="311"/>
      <c r="AG714" s="311"/>
      <c r="AH714" s="311"/>
      <c r="AI714" s="311"/>
      <c r="AJ714" s="311"/>
      <c r="AK714" s="311"/>
      <c r="AL714" s="311"/>
      <c r="AM714" s="311"/>
      <c r="AN714" s="311"/>
      <c r="AO714" s="311"/>
      <c r="AP714" s="311"/>
      <c r="AQ714" s="311"/>
      <c r="AR714" s="311"/>
      <c r="AS714" s="311"/>
      <c r="AT714" s="311"/>
      <c r="AU714" s="311"/>
      <c r="AV714" s="311"/>
      <c r="AW714" s="311"/>
      <c r="AX714" s="311"/>
      <c r="AY714" s="311"/>
      <c r="AZ714" s="311"/>
    </row>
    <row r="715" spans="2:52" ht="15" customHeight="1" x14ac:dyDescent="0.15">
      <c r="B715" s="437"/>
      <c r="C715" s="433"/>
      <c r="D715" s="299" t="s">
        <v>519</v>
      </c>
      <c r="E715" s="300">
        <v>0</v>
      </c>
      <c r="F715" s="301">
        <v>1</v>
      </c>
      <c r="G715" s="301">
        <v>18</v>
      </c>
      <c r="H715" s="301">
        <v>19</v>
      </c>
      <c r="I715" s="301">
        <v>52</v>
      </c>
      <c r="J715" s="301">
        <v>21</v>
      </c>
      <c r="K715" s="301">
        <v>13</v>
      </c>
      <c r="L715" s="301">
        <v>0.1</v>
      </c>
      <c r="M715" s="301">
        <v>1.89</v>
      </c>
      <c r="N715" s="301">
        <v>1.99</v>
      </c>
      <c r="O715" s="301"/>
      <c r="P715" s="301" t="s">
        <v>540</v>
      </c>
      <c r="Q715" s="301">
        <v>1.7</v>
      </c>
      <c r="R715" s="301">
        <v>32.5</v>
      </c>
      <c r="S715" s="302">
        <v>52</v>
      </c>
      <c r="W715" s="311"/>
      <c r="X715" s="311"/>
      <c r="AB715" s="311"/>
      <c r="AC715" s="311"/>
      <c r="AD715" s="311"/>
      <c r="AE715" s="311"/>
      <c r="AF715" s="311"/>
      <c r="AG715" s="311"/>
      <c r="AH715" s="311"/>
      <c r="AI715" s="311"/>
      <c r="AJ715" s="311"/>
      <c r="AK715" s="311"/>
      <c r="AL715" s="311"/>
      <c r="AM715" s="311"/>
      <c r="AN715" s="311"/>
      <c r="AO715" s="311"/>
      <c r="AP715" s="311"/>
      <c r="AQ715" s="311"/>
      <c r="AR715" s="311"/>
      <c r="AS715" s="311"/>
      <c r="AT715" s="311"/>
      <c r="AU715" s="311"/>
      <c r="AV715" s="311"/>
      <c r="AW715" s="311"/>
      <c r="AX715" s="311"/>
      <c r="AY715" s="311"/>
      <c r="AZ715" s="311"/>
    </row>
    <row r="716" spans="2:52" ht="15" customHeight="1" x14ac:dyDescent="0.15">
      <c r="B716" s="437"/>
      <c r="C716" s="433"/>
      <c r="D716" s="299" t="s">
        <v>521</v>
      </c>
      <c r="E716" s="300">
        <v>0</v>
      </c>
      <c r="F716" s="301">
        <v>1</v>
      </c>
      <c r="G716" s="301">
        <v>18</v>
      </c>
      <c r="H716" s="301">
        <v>19</v>
      </c>
      <c r="I716" s="301">
        <v>56</v>
      </c>
      <c r="J716" s="301">
        <v>21</v>
      </c>
      <c r="K716" s="301">
        <v>18</v>
      </c>
      <c r="L716" s="301">
        <v>0.11</v>
      </c>
      <c r="M716" s="301">
        <v>1.88</v>
      </c>
      <c r="N716" s="301">
        <v>1.99</v>
      </c>
      <c r="O716" s="301"/>
      <c r="P716" s="301" t="s">
        <v>540</v>
      </c>
      <c r="Q716" s="301">
        <v>2.8</v>
      </c>
      <c r="R716" s="301">
        <v>31.5</v>
      </c>
      <c r="S716" s="302">
        <v>51</v>
      </c>
      <c r="W716" s="311"/>
      <c r="X716" s="311"/>
      <c r="AB716" s="311"/>
      <c r="AC716" s="311"/>
      <c r="AD716" s="311"/>
      <c r="AE716" s="311"/>
      <c r="AF716" s="311"/>
      <c r="AG716" s="311"/>
      <c r="AH716" s="311"/>
      <c r="AI716" s="311"/>
      <c r="AJ716" s="311"/>
      <c r="AK716" s="311"/>
      <c r="AL716" s="311"/>
      <c r="AM716" s="311"/>
      <c r="AN716" s="311"/>
      <c r="AO716" s="311"/>
      <c r="AP716" s="311"/>
      <c r="AQ716" s="311"/>
      <c r="AR716" s="311"/>
      <c r="AS716" s="311"/>
      <c r="AT716" s="311"/>
      <c r="AU716" s="311"/>
      <c r="AV716" s="311"/>
      <c r="AW716" s="311"/>
      <c r="AX716" s="311"/>
      <c r="AY716" s="311"/>
      <c r="AZ716" s="311"/>
    </row>
    <row r="717" spans="2:52" ht="15" customHeight="1" x14ac:dyDescent="0.15">
      <c r="B717" s="437"/>
      <c r="C717" s="433"/>
      <c r="D717" s="299" t="s">
        <v>522</v>
      </c>
      <c r="E717" s="300">
        <v>0</v>
      </c>
      <c r="F717" s="301">
        <v>1</v>
      </c>
      <c r="G717" s="301">
        <v>19</v>
      </c>
      <c r="H717" s="301">
        <v>20</v>
      </c>
      <c r="I717" s="301">
        <v>57</v>
      </c>
      <c r="J717" s="301">
        <v>20</v>
      </c>
      <c r="K717" s="301">
        <v>13</v>
      </c>
      <c r="L717" s="301">
        <v>0.11</v>
      </c>
      <c r="M717" s="301">
        <v>1.87</v>
      </c>
      <c r="N717" s="301">
        <v>1.98</v>
      </c>
      <c r="O717" s="301"/>
      <c r="P717" s="301" t="s">
        <v>540</v>
      </c>
      <c r="Q717" s="301">
        <v>3.2</v>
      </c>
      <c r="R717" s="301">
        <v>31.6</v>
      </c>
      <c r="S717" s="302">
        <v>52</v>
      </c>
      <c r="W717" s="311"/>
      <c r="X717" s="311"/>
      <c r="AB717" s="311"/>
      <c r="AC717" s="311"/>
      <c r="AD717" s="311"/>
      <c r="AE717" s="311"/>
      <c r="AF717" s="311"/>
      <c r="AG717" s="311"/>
      <c r="AH717" s="311"/>
      <c r="AI717" s="311"/>
      <c r="AJ717" s="311"/>
      <c r="AK717" s="311"/>
      <c r="AL717" s="311"/>
      <c r="AM717" s="311"/>
      <c r="AN717" s="311"/>
      <c r="AO717" s="311"/>
      <c r="AP717" s="311"/>
      <c r="AQ717" s="311"/>
      <c r="AR717" s="311"/>
      <c r="AS717" s="311"/>
      <c r="AT717" s="311"/>
      <c r="AU717" s="311"/>
      <c r="AV717" s="311"/>
      <c r="AW717" s="311"/>
      <c r="AX717" s="311"/>
      <c r="AY717" s="311"/>
      <c r="AZ717" s="311"/>
    </row>
    <row r="718" spans="2:52" ht="15" customHeight="1" x14ac:dyDescent="0.15">
      <c r="B718" s="437"/>
      <c r="C718" s="433"/>
      <c r="D718" s="299" t="s">
        <v>523</v>
      </c>
      <c r="E718" s="300">
        <v>0</v>
      </c>
      <c r="F718" s="301">
        <v>1</v>
      </c>
      <c r="G718" s="301">
        <v>18</v>
      </c>
      <c r="H718" s="301">
        <v>19</v>
      </c>
      <c r="I718" s="301">
        <v>62</v>
      </c>
      <c r="J718" s="301">
        <v>27</v>
      </c>
      <c r="K718" s="301">
        <v>16</v>
      </c>
      <c r="L718" s="301">
        <v>0.09</v>
      </c>
      <c r="M718" s="301">
        <v>1.86</v>
      </c>
      <c r="N718" s="301">
        <v>1.95</v>
      </c>
      <c r="O718" s="301"/>
      <c r="P718" s="301" t="s">
        <v>540</v>
      </c>
      <c r="Q718" s="301">
        <v>2.9</v>
      </c>
      <c r="R718" s="301">
        <v>32.200000000000003</v>
      </c>
      <c r="S718" s="302">
        <v>57</v>
      </c>
      <c r="W718" s="311"/>
      <c r="X718" s="311"/>
      <c r="AB718" s="311"/>
      <c r="AC718" s="311"/>
      <c r="AD718" s="311"/>
      <c r="AE718" s="311"/>
      <c r="AF718" s="311"/>
      <c r="AG718" s="311"/>
      <c r="AH718" s="311"/>
      <c r="AI718" s="311"/>
      <c r="AJ718" s="311"/>
      <c r="AK718" s="311"/>
      <c r="AL718" s="311"/>
      <c r="AM718" s="311"/>
      <c r="AN718" s="311"/>
      <c r="AO718" s="311"/>
      <c r="AP718" s="311"/>
      <c r="AQ718" s="311"/>
      <c r="AR718" s="311"/>
      <c r="AS718" s="311"/>
      <c r="AT718" s="311"/>
      <c r="AU718" s="311"/>
      <c r="AV718" s="311"/>
      <c r="AW718" s="311"/>
      <c r="AX718" s="311"/>
      <c r="AY718" s="311"/>
      <c r="AZ718" s="311"/>
    </row>
    <row r="719" spans="2:52" ht="15" customHeight="1" x14ac:dyDescent="0.15">
      <c r="B719" s="437"/>
      <c r="C719" s="433"/>
      <c r="D719" s="299" t="s">
        <v>524</v>
      </c>
      <c r="E719" s="300">
        <v>1</v>
      </c>
      <c r="F719" s="301">
        <v>0</v>
      </c>
      <c r="G719" s="301">
        <v>17</v>
      </c>
      <c r="H719" s="301">
        <v>17</v>
      </c>
      <c r="I719" s="301">
        <v>59</v>
      </c>
      <c r="J719" s="301">
        <v>41</v>
      </c>
      <c r="K719" s="301">
        <v>19</v>
      </c>
      <c r="L719" s="301">
        <v>0.1</v>
      </c>
      <c r="M719" s="301">
        <v>1.86</v>
      </c>
      <c r="N719" s="301">
        <v>1.96</v>
      </c>
      <c r="O719" s="301"/>
      <c r="P719" s="301" t="s">
        <v>540</v>
      </c>
      <c r="Q719" s="301">
        <v>2.7</v>
      </c>
      <c r="R719" s="301">
        <v>30.4</v>
      </c>
      <c r="S719" s="302">
        <v>64</v>
      </c>
      <c r="W719" s="311"/>
      <c r="X719" s="311"/>
      <c r="AB719" s="311"/>
      <c r="AC719" s="311"/>
      <c r="AD719" s="311"/>
      <c r="AE719" s="311"/>
      <c r="AF719" s="311"/>
      <c r="AG719" s="311"/>
      <c r="AH719" s="311"/>
      <c r="AI719" s="311"/>
      <c r="AJ719" s="311"/>
      <c r="AK719" s="311"/>
      <c r="AL719" s="311"/>
      <c r="AM719" s="311"/>
      <c r="AN719" s="311"/>
      <c r="AO719" s="311"/>
      <c r="AP719" s="311"/>
      <c r="AQ719" s="311"/>
      <c r="AR719" s="311"/>
      <c r="AS719" s="311"/>
      <c r="AT719" s="311"/>
      <c r="AU719" s="311"/>
      <c r="AV719" s="311"/>
      <c r="AW719" s="311"/>
      <c r="AX719" s="311"/>
      <c r="AY719" s="311"/>
      <c r="AZ719" s="311"/>
    </row>
    <row r="720" spans="2:52" ht="15" customHeight="1" x14ac:dyDescent="0.15">
      <c r="B720" s="437"/>
      <c r="C720" s="433"/>
      <c r="D720" s="299" t="s">
        <v>525</v>
      </c>
      <c r="E720" s="300">
        <v>0</v>
      </c>
      <c r="F720" s="301">
        <v>0</v>
      </c>
      <c r="G720" s="301">
        <v>13</v>
      </c>
      <c r="H720" s="301">
        <v>13</v>
      </c>
      <c r="I720" s="301">
        <v>48</v>
      </c>
      <c r="J720" s="301">
        <v>35</v>
      </c>
      <c r="K720" s="301">
        <v>15</v>
      </c>
      <c r="L720" s="301">
        <v>0.09</v>
      </c>
      <c r="M720" s="301">
        <v>1.88</v>
      </c>
      <c r="N720" s="301">
        <v>1.97</v>
      </c>
      <c r="O720" s="301"/>
      <c r="P720" s="301" t="s">
        <v>520</v>
      </c>
      <c r="Q720" s="301">
        <v>2.2000000000000002</v>
      </c>
      <c r="R720" s="301">
        <v>29.9</v>
      </c>
      <c r="S720" s="302">
        <v>68</v>
      </c>
      <c r="W720" s="311"/>
      <c r="X720" s="311"/>
      <c r="AB720" s="311"/>
      <c r="AC720" s="311"/>
      <c r="AD720" s="311"/>
      <c r="AE720" s="311"/>
      <c r="AF720" s="311"/>
      <c r="AG720" s="311"/>
      <c r="AH720" s="311"/>
      <c r="AI720" s="311"/>
      <c r="AJ720" s="311"/>
      <c r="AK720" s="311"/>
      <c r="AL720" s="311"/>
      <c r="AM720" s="311"/>
      <c r="AN720" s="311"/>
      <c r="AO720" s="311"/>
      <c r="AP720" s="311"/>
      <c r="AQ720" s="311"/>
      <c r="AR720" s="311"/>
      <c r="AS720" s="311"/>
      <c r="AT720" s="311"/>
      <c r="AU720" s="311"/>
      <c r="AV720" s="311"/>
      <c r="AW720" s="311"/>
      <c r="AX720" s="311"/>
      <c r="AY720" s="311"/>
      <c r="AZ720" s="311"/>
    </row>
    <row r="721" spans="2:52" ht="15" customHeight="1" x14ac:dyDescent="0.15">
      <c r="B721" s="437"/>
      <c r="C721" s="433"/>
      <c r="D721" s="299" t="s">
        <v>526</v>
      </c>
      <c r="E721" s="300">
        <v>0</v>
      </c>
      <c r="F721" s="301">
        <v>0</v>
      </c>
      <c r="G721" s="301">
        <v>14</v>
      </c>
      <c r="H721" s="301">
        <v>14</v>
      </c>
      <c r="I721" s="301">
        <v>33</v>
      </c>
      <c r="J721" s="301">
        <v>29</v>
      </c>
      <c r="K721" s="301">
        <v>13</v>
      </c>
      <c r="L721" s="301">
        <v>0.09</v>
      </c>
      <c r="M721" s="301">
        <v>1.89</v>
      </c>
      <c r="N721" s="301">
        <v>1.98</v>
      </c>
      <c r="O721" s="301"/>
      <c r="P721" s="301" t="s">
        <v>540</v>
      </c>
      <c r="Q721" s="301">
        <v>2.2999999999999998</v>
      </c>
      <c r="R721" s="301">
        <v>28.7</v>
      </c>
      <c r="S721" s="302">
        <v>78</v>
      </c>
      <c r="W721" s="311"/>
      <c r="X721" s="311"/>
      <c r="AB721" s="311"/>
      <c r="AC721" s="311"/>
      <c r="AD721" s="311"/>
      <c r="AE721" s="311"/>
      <c r="AF721" s="311"/>
      <c r="AG721" s="311"/>
      <c r="AH721" s="311"/>
      <c r="AI721" s="311"/>
      <c r="AJ721" s="311"/>
      <c r="AK721" s="311"/>
      <c r="AL721" s="311"/>
      <c r="AM721" s="311"/>
      <c r="AN721" s="311"/>
      <c r="AO721" s="311"/>
      <c r="AP721" s="311"/>
      <c r="AQ721" s="311"/>
      <c r="AR721" s="311"/>
      <c r="AS721" s="311"/>
      <c r="AT721" s="311"/>
      <c r="AU721" s="311"/>
      <c r="AV721" s="311"/>
      <c r="AW721" s="311"/>
      <c r="AX721" s="311"/>
      <c r="AY721" s="311"/>
      <c r="AZ721" s="311"/>
    </row>
    <row r="722" spans="2:52" ht="15" customHeight="1" x14ac:dyDescent="0.15">
      <c r="B722" s="437"/>
      <c r="C722" s="433"/>
      <c r="D722" s="299" t="s">
        <v>527</v>
      </c>
      <c r="E722" s="300">
        <v>0</v>
      </c>
      <c r="F722" s="301">
        <v>0</v>
      </c>
      <c r="G722" s="301">
        <v>15</v>
      </c>
      <c r="H722" s="301">
        <v>15</v>
      </c>
      <c r="I722" s="301">
        <v>21</v>
      </c>
      <c r="J722" s="301">
        <v>22</v>
      </c>
      <c r="K722" s="301">
        <v>13</v>
      </c>
      <c r="L722" s="301">
        <v>0.09</v>
      </c>
      <c r="M722" s="301">
        <v>1.9</v>
      </c>
      <c r="N722" s="301">
        <v>1.99</v>
      </c>
      <c r="O722" s="301"/>
      <c r="P722" s="301" t="s">
        <v>540</v>
      </c>
      <c r="Q722" s="301">
        <v>1.3</v>
      </c>
      <c r="R722" s="301">
        <v>27.6</v>
      </c>
      <c r="S722" s="302">
        <v>79</v>
      </c>
      <c r="W722" s="311"/>
      <c r="X722" s="311"/>
      <c r="AB722" s="311"/>
      <c r="AC722" s="311"/>
      <c r="AD722" s="311"/>
      <c r="AE722" s="311"/>
      <c r="AF722" s="311"/>
      <c r="AG722" s="311"/>
      <c r="AH722" s="311"/>
      <c r="AI722" s="311"/>
      <c r="AJ722" s="311"/>
      <c r="AK722" s="311"/>
      <c r="AL722" s="311"/>
      <c r="AM722" s="311"/>
      <c r="AN722" s="311"/>
      <c r="AO722" s="311"/>
      <c r="AP722" s="311"/>
      <c r="AQ722" s="311"/>
      <c r="AR722" s="311"/>
      <c r="AS722" s="311"/>
      <c r="AT722" s="311"/>
      <c r="AU722" s="311"/>
      <c r="AV722" s="311"/>
      <c r="AW722" s="311"/>
      <c r="AX722" s="311"/>
      <c r="AY722" s="311"/>
      <c r="AZ722" s="311"/>
    </row>
    <row r="723" spans="2:52" ht="15" customHeight="1" x14ac:dyDescent="0.15">
      <c r="B723" s="437"/>
      <c r="C723" s="433"/>
      <c r="D723" s="299" t="s">
        <v>528</v>
      </c>
      <c r="E723" s="300">
        <v>0</v>
      </c>
      <c r="F723" s="301">
        <v>0</v>
      </c>
      <c r="G723" s="301">
        <v>13</v>
      </c>
      <c r="H723" s="301">
        <v>13</v>
      </c>
      <c r="I723" s="301">
        <v>18</v>
      </c>
      <c r="J723" s="301">
        <v>24</v>
      </c>
      <c r="K723" s="301">
        <v>11</v>
      </c>
      <c r="L723" s="301">
        <v>0.09</v>
      </c>
      <c r="M723" s="301">
        <v>1.9</v>
      </c>
      <c r="N723" s="301">
        <v>1.99</v>
      </c>
      <c r="O723" s="301"/>
      <c r="P723" s="301" t="s">
        <v>517</v>
      </c>
      <c r="Q723" s="301">
        <v>0.4</v>
      </c>
      <c r="R723" s="301">
        <v>27</v>
      </c>
      <c r="S723" s="302">
        <v>83</v>
      </c>
      <c r="W723" s="311"/>
      <c r="X723" s="311"/>
      <c r="AB723" s="311"/>
      <c r="AC723" s="311"/>
      <c r="AD723" s="311"/>
      <c r="AE723" s="311"/>
      <c r="AF723" s="311"/>
      <c r="AG723" s="311"/>
      <c r="AH723" s="311"/>
      <c r="AI723" s="311"/>
      <c r="AJ723" s="311"/>
      <c r="AK723" s="311"/>
      <c r="AL723" s="311"/>
      <c r="AM723" s="311"/>
      <c r="AN723" s="311"/>
      <c r="AO723" s="311"/>
      <c r="AP723" s="311"/>
      <c r="AQ723" s="311"/>
      <c r="AR723" s="311"/>
      <c r="AS723" s="311"/>
      <c r="AT723" s="311"/>
      <c r="AU723" s="311"/>
      <c r="AV723" s="311"/>
      <c r="AW723" s="311"/>
      <c r="AX723" s="311"/>
      <c r="AY723" s="311"/>
      <c r="AZ723" s="311"/>
    </row>
    <row r="724" spans="2:52" ht="15" customHeight="1" x14ac:dyDescent="0.15">
      <c r="B724" s="437"/>
      <c r="C724" s="433"/>
      <c r="D724" s="299" t="s">
        <v>529</v>
      </c>
      <c r="E724" s="300">
        <v>0</v>
      </c>
      <c r="F724" s="301">
        <v>0</v>
      </c>
      <c r="G724" s="301">
        <v>14</v>
      </c>
      <c r="H724" s="301">
        <v>14</v>
      </c>
      <c r="I724" s="301">
        <v>15</v>
      </c>
      <c r="J724" s="301">
        <v>17</v>
      </c>
      <c r="K724" s="301">
        <v>12</v>
      </c>
      <c r="L724" s="301">
        <v>0.1</v>
      </c>
      <c r="M724" s="301">
        <v>2.06</v>
      </c>
      <c r="N724" s="301">
        <v>2.16</v>
      </c>
      <c r="O724" s="301"/>
      <c r="P724" s="301" t="s">
        <v>265</v>
      </c>
      <c r="Q724" s="301">
        <v>0.9</v>
      </c>
      <c r="R724" s="301">
        <v>26.1</v>
      </c>
      <c r="S724" s="302">
        <v>86</v>
      </c>
      <c r="W724" s="311"/>
      <c r="X724" s="311"/>
      <c r="AB724" s="311"/>
      <c r="AC724" s="311"/>
      <c r="AD724" s="311"/>
      <c r="AE724" s="311"/>
      <c r="AF724" s="311"/>
      <c r="AG724" s="311"/>
      <c r="AH724" s="311"/>
      <c r="AI724" s="311"/>
      <c r="AJ724" s="311"/>
      <c r="AK724" s="311"/>
      <c r="AL724" s="311"/>
      <c r="AM724" s="311"/>
      <c r="AN724" s="311"/>
      <c r="AO724" s="311"/>
      <c r="AP724" s="311"/>
      <c r="AQ724" s="311"/>
      <c r="AR724" s="311"/>
      <c r="AS724" s="311"/>
      <c r="AT724" s="311"/>
      <c r="AU724" s="311"/>
      <c r="AV724" s="311"/>
      <c r="AW724" s="311"/>
      <c r="AX724" s="311"/>
      <c r="AY724" s="311"/>
      <c r="AZ724" s="311"/>
    </row>
    <row r="725" spans="2:52" ht="15" customHeight="1" x14ac:dyDescent="0.15">
      <c r="B725" s="437"/>
      <c r="C725" s="433"/>
      <c r="D725" s="299" t="s">
        <v>530</v>
      </c>
      <c r="E725" s="300">
        <v>0</v>
      </c>
      <c r="F725" s="301">
        <v>0</v>
      </c>
      <c r="G725" s="301">
        <v>15</v>
      </c>
      <c r="H725" s="301">
        <v>15</v>
      </c>
      <c r="I725" s="301">
        <v>18</v>
      </c>
      <c r="J725" s="301">
        <v>29</v>
      </c>
      <c r="K725" s="301">
        <v>8</v>
      </c>
      <c r="L725" s="301">
        <v>0.1</v>
      </c>
      <c r="M725" s="301">
        <v>2.08</v>
      </c>
      <c r="N725" s="301">
        <v>2.1800000000000002</v>
      </c>
      <c r="O725" s="301"/>
      <c r="P725" s="301" t="s">
        <v>541</v>
      </c>
      <c r="Q725" s="301">
        <v>1.3</v>
      </c>
      <c r="R725" s="301">
        <v>25.8</v>
      </c>
      <c r="S725" s="302">
        <v>86</v>
      </c>
      <c r="W725" s="311"/>
      <c r="X725" s="311"/>
      <c r="AB725" s="311"/>
      <c r="AC725" s="311"/>
      <c r="AD725" s="311"/>
      <c r="AE725" s="311"/>
      <c r="AF725" s="311"/>
      <c r="AG725" s="311"/>
      <c r="AH725" s="311"/>
      <c r="AI725" s="311"/>
      <c r="AJ725" s="311"/>
      <c r="AK725" s="311"/>
      <c r="AL725" s="311"/>
      <c r="AM725" s="311"/>
      <c r="AN725" s="311"/>
      <c r="AO725" s="311"/>
      <c r="AP725" s="311"/>
      <c r="AQ725" s="311"/>
      <c r="AR725" s="311"/>
      <c r="AS725" s="311"/>
      <c r="AT725" s="311"/>
      <c r="AU725" s="311"/>
      <c r="AV725" s="311"/>
      <c r="AW725" s="311"/>
      <c r="AX725" s="311"/>
      <c r="AY725" s="311"/>
      <c r="AZ725" s="311"/>
    </row>
    <row r="726" spans="2:52" ht="15" customHeight="1" x14ac:dyDescent="0.15">
      <c r="B726" s="437"/>
      <c r="C726" s="434"/>
      <c r="D726" s="314" t="s">
        <v>531</v>
      </c>
      <c r="E726" s="315">
        <v>0</v>
      </c>
      <c r="F726" s="316">
        <v>0</v>
      </c>
      <c r="G726" s="316">
        <v>16</v>
      </c>
      <c r="H726" s="316">
        <v>16</v>
      </c>
      <c r="I726" s="316">
        <v>19</v>
      </c>
      <c r="J726" s="316">
        <v>32</v>
      </c>
      <c r="K726" s="316">
        <v>15</v>
      </c>
      <c r="L726" s="316">
        <v>0.1</v>
      </c>
      <c r="M726" s="316">
        <v>2.2200000000000002</v>
      </c>
      <c r="N726" s="316">
        <v>2.3199999999999998</v>
      </c>
      <c r="O726" s="316"/>
      <c r="P726" s="316" t="s">
        <v>508</v>
      </c>
      <c r="Q726" s="316">
        <v>0.9</v>
      </c>
      <c r="R726" s="316">
        <v>25</v>
      </c>
      <c r="S726" s="317">
        <v>88</v>
      </c>
      <c r="W726" s="311"/>
      <c r="X726" s="311"/>
      <c r="AB726" s="311"/>
      <c r="AC726" s="311"/>
      <c r="AD726" s="311"/>
      <c r="AE726" s="311"/>
      <c r="AF726" s="311"/>
      <c r="AG726" s="311"/>
      <c r="AH726" s="311"/>
      <c r="AI726" s="311"/>
      <c r="AJ726" s="311"/>
      <c r="AK726" s="311"/>
      <c r="AL726" s="311"/>
      <c r="AM726" s="311"/>
      <c r="AN726" s="311"/>
      <c r="AO726" s="311"/>
      <c r="AP726" s="311"/>
      <c r="AQ726" s="311"/>
      <c r="AR726" s="311"/>
      <c r="AS726" s="311"/>
      <c r="AT726" s="311"/>
      <c r="AU726" s="311"/>
      <c r="AV726" s="311"/>
      <c r="AW726" s="311"/>
      <c r="AX726" s="311"/>
      <c r="AY726" s="311"/>
      <c r="AZ726" s="311"/>
    </row>
    <row r="727" spans="2:52" ht="15" customHeight="1" x14ac:dyDescent="0.15">
      <c r="B727" s="429"/>
      <c r="C727" s="432">
        <v>42663</v>
      </c>
      <c r="D727" s="295" t="s">
        <v>494</v>
      </c>
      <c r="E727" s="296">
        <v>0</v>
      </c>
      <c r="F727" s="297">
        <v>0</v>
      </c>
      <c r="G727" s="297">
        <v>10</v>
      </c>
      <c r="H727" s="297">
        <v>10</v>
      </c>
      <c r="I727" s="297">
        <v>19</v>
      </c>
      <c r="J727" s="297">
        <v>25</v>
      </c>
      <c r="K727" s="297">
        <v>18</v>
      </c>
      <c r="L727" s="297">
        <v>0.02</v>
      </c>
      <c r="M727" s="297">
        <v>1.96</v>
      </c>
      <c r="N727" s="297">
        <v>1.98</v>
      </c>
      <c r="O727" s="297"/>
      <c r="P727" s="297" t="s">
        <v>495</v>
      </c>
      <c r="Q727" s="297">
        <v>1.2</v>
      </c>
      <c r="R727" s="297">
        <v>15.9</v>
      </c>
      <c r="S727" s="298">
        <v>83</v>
      </c>
      <c r="U727" t="s">
        <v>550</v>
      </c>
      <c r="W727" s="311"/>
      <c r="X727" s="311"/>
      <c r="AB727" s="311"/>
      <c r="AC727" s="311"/>
      <c r="AE727" s="311"/>
      <c r="AF727" s="311"/>
      <c r="AG727" s="311"/>
      <c r="AH727" s="311"/>
      <c r="AI727" s="311"/>
      <c r="AJ727" s="311"/>
      <c r="AK727" s="311"/>
      <c r="AL727" s="311"/>
      <c r="AM727" s="311"/>
      <c r="AO727" s="311"/>
      <c r="AP727" s="311"/>
      <c r="AQ727" s="311"/>
      <c r="AR727" s="311"/>
      <c r="AS727" s="311"/>
      <c r="AT727" s="311"/>
      <c r="AU727" s="311"/>
      <c r="AV727" s="311"/>
      <c r="AW727" s="311"/>
      <c r="AX727" s="311"/>
      <c r="AY727" s="311"/>
      <c r="AZ727" s="311"/>
    </row>
    <row r="728" spans="2:52" ht="15" customHeight="1" x14ac:dyDescent="0.15">
      <c r="B728" s="430"/>
      <c r="C728" s="433"/>
      <c r="D728" s="299" t="s">
        <v>497</v>
      </c>
      <c r="E728" s="300">
        <v>0</v>
      </c>
      <c r="F728" s="301">
        <v>0</v>
      </c>
      <c r="G728" s="301">
        <v>9</v>
      </c>
      <c r="H728" s="301">
        <v>9</v>
      </c>
      <c r="I728" s="301">
        <v>15</v>
      </c>
      <c r="J728" s="301">
        <v>25</v>
      </c>
      <c r="K728" s="301">
        <v>16</v>
      </c>
      <c r="L728" s="301">
        <v>0.01</v>
      </c>
      <c r="M728" s="301">
        <v>2.1</v>
      </c>
      <c r="N728" s="301">
        <v>2.11</v>
      </c>
      <c r="O728" s="301"/>
      <c r="P728" s="301" t="s">
        <v>536</v>
      </c>
      <c r="Q728" s="301">
        <v>0.5</v>
      </c>
      <c r="R728" s="301">
        <v>16.8</v>
      </c>
      <c r="S728" s="302">
        <v>82</v>
      </c>
      <c r="U728" t="s">
        <v>551</v>
      </c>
      <c r="W728" s="311"/>
      <c r="X728" s="311"/>
      <c r="AB728" s="311"/>
      <c r="AC728" s="311"/>
      <c r="AE728" s="311"/>
      <c r="AF728" s="311"/>
      <c r="AG728" s="311"/>
      <c r="AH728" s="311"/>
      <c r="AI728" s="311"/>
      <c r="AJ728" s="311"/>
      <c r="AK728" s="311"/>
      <c r="AL728" s="311"/>
      <c r="AM728" s="311"/>
      <c r="AO728" s="311"/>
      <c r="AP728" s="311"/>
      <c r="AQ728" s="311"/>
      <c r="AR728" s="311"/>
      <c r="AS728" s="311"/>
      <c r="AT728" s="311"/>
      <c r="AU728" s="311"/>
      <c r="AV728" s="311"/>
      <c r="AW728" s="311"/>
      <c r="AX728" s="311"/>
      <c r="AY728" s="311"/>
      <c r="AZ728" s="311"/>
    </row>
    <row r="729" spans="2:52" ht="15" customHeight="1" x14ac:dyDescent="0.15">
      <c r="B729" s="430"/>
      <c r="C729" s="433"/>
      <c r="D729" s="299" t="s">
        <v>499</v>
      </c>
      <c r="E729" s="300">
        <v>0</v>
      </c>
      <c r="F729" s="301">
        <v>0</v>
      </c>
      <c r="G729" s="301">
        <v>9</v>
      </c>
      <c r="H729" s="301">
        <v>9</v>
      </c>
      <c r="I729" s="301">
        <v>14</v>
      </c>
      <c r="J729" s="301">
        <v>20</v>
      </c>
      <c r="K729" s="301">
        <v>17</v>
      </c>
      <c r="L729" s="301">
        <v>0.04</v>
      </c>
      <c r="M729" s="301">
        <v>2.1</v>
      </c>
      <c r="N729" s="301">
        <v>2.14</v>
      </c>
      <c r="O729" s="301"/>
      <c r="P729" s="301" t="s">
        <v>520</v>
      </c>
      <c r="Q729" s="301">
        <v>0.3</v>
      </c>
      <c r="R729" s="301">
        <v>17.100000000000001</v>
      </c>
      <c r="S729" s="302">
        <v>83</v>
      </c>
      <c r="U729" t="s">
        <v>552</v>
      </c>
      <c r="W729" s="311"/>
      <c r="X729" s="311"/>
      <c r="AB729" s="311"/>
      <c r="AC729" s="311"/>
      <c r="AE729" s="311"/>
      <c r="AF729" s="311"/>
      <c r="AG729" s="311"/>
      <c r="AH729" s="311"/>
      <c r="AI729" s="311"/>
      <c r="AJ729" s="311"/>
      <c r="AK729" s="311"/>
      <c r="AL729" s="311"/>
      <c r="AM729" s="311"/>
      <c r="AO729" s="311"/>
      <c r="AP729" s="311"/>
      <c r="AQ729" s="311"/>
      <c r="AR729" s="311"/>
      <c r="AS729" s="311"/>
      <c r="AT729" s="311"/>
      <c r="AU729" s="311"/>
      <c r="AV729" s="311"/>
      <c r="AW729" s="311"/>
      <c r="AX729" s="311"/>
      <c r="AY729" s="311"/>
      <c r="AZ729" s="311"/>
    </row>
    <row r="730" spans="2:52" ht="15" customHeight="1" x14ac:dyDescent="0.15">
      <c r="B730" s="430"/>
      <c r="C730" s="433"/>
      <c r="D730" s="299" t="s">
        <v>502</v>
      </c>
      <c r="E730" s="300">
        <v>0</v>
      </c>
      <c r="F730" s="301">
        <v>0</v>
      </c>
      <c r="G730" s="301">
        <v>10</v>
      </c>
      <c r="H730" s="301">
        <v>10</v>
      </c>
      <c r="I730" s="301">
        <v>16</v>
      </c>
      <c r="J730" s="301">
        <v>31</v>
      </c>
      <c r="K730" s="301">
        <v>15</v>
      </c>
      <c r="L730" s="301">
        <v>0</v>
      </c>
      <c r="M730" s="301">
        <v>1.91</v>
      </c>
      <c r="N730" s="301">
        <v>1.91</v>
      </c>
      <c r="O730" s="301"/>
      <c r="P730" s="301" t="s">
        <v>520</v>
      </c>
      <c r="Q730" s="301">
        <v>0.7</v>
      </c>
      <c r="R730" s="301">
        <v>16.399999999999999</v>
      </c>
      <c r="S730" s="302">
        <v>90</v>
      </c>
      <c r="U730" t="s">
        <v>553</v>
      </c>
      <c r="W730" s="311"/>
      <c r="X730" s="311"/>
      <c r="AB730" s="311"/>
      <c r="AC730" s="311"/>
      <c r="AE730" s="311"/>
      <c r="AF730" s="311"/>
      <c r="AG730" s="311"/>
      <c r="AH730" s="311"/>
      <c r="AI730" s="311"/>
      <c r="AJ730" s="311"/>
      <c r="AK730" s="311"/>
      <c r="AL730" s="311"/>
      <c r="AM730" s="311"/>
      <c r="AO730" s="311"/>
      <c r="AP730" s="311"/>
      <c r="AQ730" s="311"/>
      <c r="AR730" s="311"/>
      <c r="AS730" s="311"/>
      <c r="AT730" s="311"/>
      <c r="AU730" s="311"/>
      <c r="AV730" s="311"/>
      <c r="AW730" s="311"/>
      <c r="AX730" s="311"/>
      <c r="AY730" s="311"/>
      <c r="AZ730" s="311"/>
    </row>
    <row r="731" spans="2:52" ht="15" customHeight="1" x14ac:dyDescent="0.15">
      <c r="B731" s="430"/>
      <c r="C731" s="433"/>
      <c r="D731" s="299" t="s">
        <v>505</v>
      </c>
      <c r="E731" s="300">
        <v>0</v>
      </c>
      <c r="F731" s="301">
        <v>0</v>
      </c>
      <c r="G731" s="301">
        <v>11</v>
      </c>
      <c r="H731" s="301">
        <v>11</v>
      </c>
      <c r="I731" s="301">
        <v>10</v>
      </c>
      <c r="J731" s="301">
        <v>24</v>
      </c>
      <c r="K731" s="301">
        <v>15</v>
      </c>
      <c r="L731" s="301">
        <v>0.01</v>
      </c>
      <c r="M731" s="301">
        <v>1.93</v>
      </c>
      <c r="N731" s="301">
        <v>1.94</v>
      </c>
      <c r="O731" s="301"/>
      <c r="P731" s="301" t="s">
        <v>532</v>
      </c>
      <c r="Q731" s="301">
        <v>0.3</v>
      </c>
      <c r="R731" s="301">
        <v>15.7</v>
      </c>
      <c r="S731" s="302">
        <v>95</v>
      </c>
      <c r="U731" t="s">
        <v>554</v>
      </c>
      <c r="W731" s="311"/>
      <c r="X731" s="311"/>
      <c r="AB731" s="311"/>
      <c r="AC731" s="311"/>
      <c r="AE731" s="311"/>
      <c r="AF731" s="311"/>
      <c r="AG731" s="311"/>
      <c r="AH731" s="311"/>
      <c r="AI731" s="311"/>
      <c r="AJ731" s="311"/>
      <c r="AK731" s="311"/>
      <c r="AL731" s="311"/>
      <c r="AM731" s="311"/>
      <c r="AO731" s="311"/>
      <c r="AP731" s="311"/>
      <c r="AQ731" s="311"/>
      <c r="AR731" s="311"/>
      <c r="AS731" s="311"/>
      <c r="AT731" s="311"/>
      <c r="AU731" s="311"/>
      <c r="AV731" s="311"/>
      <c r="AW731" s="311"/>
      <c r="AX731" s="311"/>
      <c r="AY731" s="311"/>
      <c r="AZ731" s="311"/>
    </row>
    <row r="732" spans="2:52" ht="15" customHeight="1" x14ac:dyDescent="0.15">
      <c r="B732" s="430"/>
      <c r="C732" s="433"/>
      <c r="D732" s="299" t="s">
        <v>507</v>
      </c>
      <c r="E732" s="300">
        <v>0</v>
      </c>
      <c r="F732" s="301">
        <v>1</v>
      </c>
      <c r="G732" s="301">
        <v>13</v>
      </c>
      <c r="H732" s="301">
        <v>14</v>
      </c>
      <c r="I732" s="301">
        <v>11</v>
      </c>
      <c r="J732" s="301">
        <v>22</v>
      </c>
      <c r="K732" s="301">
        <v>16</v>
      </c>
      <c r="L732" s="301">
        <v>0.02</v>
      </c>
      <c r="M732" s="301">
        <v>1.98</v>
      </c>
      <c r="N732" s="301">
        <v>2</v>
      </c>
      <c r="O732" s="301"/>
      <c r="P732" s="301" t="s">
        <v>495</v>
      </c>
      <c r="Q732" s="301">
        <v>0.3</v>
      </c>
      <c r="R732" s="301">
        <v>14.3</v>
      </c>
      <c r="S732" s="302">
        <v>94</v>
      </c>
      <c r="U732" t="s">
        <v>555</v>
      </c>
      <c r="W732" s="311"/>
      <c r="X732" s="311"/>
      <c r="AB732" s="311"/>
      <c r="AC732" s="311"/>
      <c r="AE732" s="311"/>
      <c r="AF732" s="311"/>
      <c r="AG732" s="311"/>
      <c r="AH732" s="311"/>
      <c r="AI732" s="311"/>
      <c r="AJ732" s="311"/>
      <c r="AK732" s="311"/>
      <c r="AL732" s="311"/>
      <c r="AM732" s="311"/>
      <c r="AO732" s="311"/>
      <c r="AP732" s="311"/>
      <c r="AQ732" s="311"/>
      <c r="AR732" s="311"/>
      <c r="AS732" s="311"/>
      <c r="AT732" s="311"/>
      <c r="AU732" s="311"/>
      <c r="AV732" s="311"/>
      <c r="AW732" s="311"/>
      <c r="AX732" s="311"/>
      <c r="AY732" s="311"/>
      <c r="AZ732" s="311"/>
    </row>
    <row r="733" spans="2:52" ht="15" customHeight="1" x14ac:dyDescent="0.15">
      <c r="B733" s="430"/>
      <c r="C733" s="433"/>
      <c r="D733" s="299" t="s">
        <v>510</v>
      </c>
      <c r="E733" s="300">
        <v>0</v>
      </c>
      <c r="F733" s="301">
        <v>7</v>
      </c>
      <c r="G733" s="301">
        <v>16</v>
      </c>
      <c r="H733" s="301">
        <v>23</v>
      </c>
      <c r="I733" s="301">
        <v>3</v>
      </c>
      <c r="J733" s="301">
        <v>26</v>
      </c>
      <c r="K733" s="301">
        <v>15</v>
      </c>
      <c r="L733" s="301">
        <v>0.05</v>
      </c>
      <c r="M733" s="301">
        <v>2.0299999999999998</v>
      </c>
      <c r="N733" s="301">
        <v>2.08</v>
      </c>
      <c r="O733" s="301"/>
      <c r="P733" s="301" t="s">
        <v>495</v>
      </c>
      <c r="Q733" s="301">
        <v>1</v>
      </c>
      <c r="R733" s="301">
        <v>15.7</v>
      </c>
      <c r="S733" s="302">
        <v>93</v>
      </c>
      <c r="U733" t="s">
        <v>556</v>
      </c>
      <c r="W733" s="311"/>
      <c r="X733" s="311"/>
      <c r="AB733" s="311"/>
      <c r="AC733" s="311"/>
      <c r="AE733" s="311"/>
      <c r="AF733" s="311"/>
      <c r="AG733" s="311"/>
      <c r="AH733" s="311"/>
      <c r="AI733" s="311"/>
      <c r="AJ733" s="311"/>
      <c r="AK733" s="311"/>
      <c r="AL733" s="311"/>
      <c r="AM733" s="311"/>
      <c r="AO733" s="311"/>
      <c r="AP733" s="311"/>
      <c r="AQ733" s="311"/>
      <c r="AR733" s="311"/>
      <c r="AS733" s="311"/>
      <c r="AT733" s="311"/>
      <c r="AU733" s="311"/>
      <c r="AV733" s="311"/>
      <c r="AW733" s="311"/>
      <c r="AX733" s="311"/>
      <c r="AY733" s="311"/>
      <c r="AZ733" s="311"/>
    </row>
    <row r="734" spans="2:52" ht="15" customHeight="1" x14ac:dyDescent="0.15">
      <c r="B734" s="430"/>
      <c r="C734" s="433"/>
      <c r="D734" s="299" t="s">
        <v>512</v>
      </c>
      <c r="E734" s="300">
        <v>0</v>
      </c>
      <c r="F734" s="301">
        <v>6</v>
      </c>
      <c r="G734" s="301">
        <v>15</v>
      </c>
      <c r="H734" s="301">
        <v>21</v>
      </c>
      <c r="I734" s="301">
        <v>8</v>
      </c>
      <c r="J734" s="301">
        <v>29</v>
      </c>
      <c r="K734" s="301">
        <v>19</v>
      </c>
      <c r="L734" s="301">
        <v>7.0000000000000007E-2</v>
      </c>
      <c r="M734" s="301">
        <v>2.12</v>
      </c>
      <c r="N734" s="301">
        <v>2.19</v>
      </c>
      <c r="O734" s="301"/>
      <c r="P734" s="301" t="s">
        <v>500</v>
      </c>
      <c r="Q734" s="301">
        <v>0.8</v>
      </c>
      <c r="R734" s="301">
        <v>17.5</v>
      </c>
      <c r="S734" s="302">
        <v>83</v>
      </c>
      <c r="W734" s="311"/>
      <c r="X734" s="311"/>
      <c r="AB734" s="311"/>
      <c r="AC734" s="311"/>
      <c r="AE734" s="311"/>
      <c r="AF734" s="311"/>
      <c r="AG734" s="311"/>
      <c r="AH734" s="311"/>
      <c r="AI734" s="311"/>
      <c r="AJ734" s="311"/>
      <c r="AK734" s="311"/>
      <c r="AL734" s="311"/>
      <c r="AM734" s="311"/>
      <c r="AO734" s="311"/>
      <c r="AP734" s="311"/>
      <c r="AQ734" s="311"/>
      <c r="AR734" s="311"/>
      <c r="AS734" s="311"/>
      <c r="AT734" s="311"/>
      <c r="AU734" s="311"/>
      <c r="AV734" s="311"/>
      <c r="AW734" s="311"/>
      <c r="AX734" s="311"/>
      <c r="AY734" s="311"/>
      <c r="AZ734" s="311"/>
    </row>
    <row r="735" spans="2:52" ht="15" customHeight="1" x14ac:dyDescent="0.15">
      <c r="B735" s="430"/>
      <c r="C735" s="433"/>
      <c r="D735" s="299" t="s">
        <v>513</v>
      </c>
      <c r="E735" s="300">
        <v>0</v>
      </c>
      <c r="F735" s="301">
        <v>2</v>
      </c>
      <c r="G735" s="301">
        <v>15</v>
      </c>
      <c r="H735" s="301">
        <v>17</v>
      </c>
      <c r="I735" s="301">
        <v>23</v>
      </c>
      <c r="J735" s="301">
        <v>38</v>
      </c>
      <c r="K735" s="301">
        <v>19</v>
      </c>
      <c r="L735" s="301">
        <v>0.05</v>
      </c>
      <c r="M735" s="301">
        <v>2.02</v>
      </c>
      <c r="N735" s="301">
        <v>2.0699999999999998</v>
      </c>
      <c r="O735" s="301"/>
      <c r="P735" s="301" t="s">
        <v>535</v>
      </c>
      <c r="Q735" s="301">
        <v>1</v>
      </c>
      <c r="R735" s="301">
        <v>20.2</v>
      </c>
      <c r="S735" s="302">
        <v>74</v>
      </c>
      <c r="W735" s="311"/>
      <c r="X735" s="311"/>
      <c r="AB735" s="311"/>
      <c r="AC735" s="311"/>
      <c r="AE735" s="311"/>
      <c r="AF735" s="311"/>
      <c r="AG735" s="311"/>
      <c r="AH735" s="311"/>
      <c r="AI735" s="311"/>
      <c r="AJ735" s="311"/>
      <c r="AK735" s="311"/>
      <c r="AL735" s="311"/>
      <c r="AM735" s="311"/>
      <c r="AO735" s="311"/>
      <c r="AP735" s="311"/>
      <c r="AQ735" s="311"/>
      <c r="AR735" s="311"/>
      <c r="AS735" s="311"/>
      <c r="AT735" s="311"/>
      <c r="AU735" s="311"/>
      <c r="AV735" s="311"/>
      <c r="AW735" s="311"/>
      <c r="AX735" s="311"/>
      <c r="AY735" s="311"/>
      <c r="AZ735" s="311"/>
    </row>
    <row r="736" spans="2:52" ht="15" customHeight="1" thickBot="1" x14ac:dyDescent="0.2">
      <c r="B736" s="431"/>
      <c r="C736" s="433"/>
      <c r="D736" s="303" t="s">
        <v>514</v>
      </c>
      <c r="E736" s="304">
        <v>0</v>
      </c>
      <c r="F736" s="305">
        <v>1</v>
      </c>
      <c r="G736" s="306">
        <v>15</v>
      </c>
      <c r="H736" s="306">
        <v>16</v>
      </c>
      <c r="I736" s="306">
        <v>36</v>
      </c>
      <c r="J736" s="306">
        <v>47</v>
      </c>
      <c r="K736" s="306">
        <v>21</v>
      </c>
      <c r="L736" s="306">
        <v>0.06</v>
      </c>
      <c r="M736" s="306">
        <v>1.91</v>
      </c>
      <c r="N736" s="306">
        <v>1.97</v>
      </c>
      <c r="O736" s="306"/>
      <c r="P736" s="306" t="s">
        <v>540</v>
      </c>
      <c r="Q736" s="306">
        <v>0.8</v>
      </c>
      <c r="R736" s="306">
        <v>21.5</v>
      </c>
      <c r="S736" s="307">
        <v>71</v>
      </c>
      <c r="W736" s="311"/>
      <c r="X736" s="311"/>
      <c r="AB736" s="311"/>
      <c r="AC736" s="311"/>
      <c r="AE736" s="311"/>
      <c r="AF736" s="311"/>
      <c r="AG736" s="311"/>
      <c r="AH736" s="311"/>
      <c r="AI736" s="311"/>
      <c r="AJ736" s="311"/>
      <c r="AK736" s="311"/>
      <c r="AL736" s="311"/>
      <c r="AM736" s="311"/>
      <c r="AO736" s="311"/>
      <c r="AP736" s="311"/>
      <c r="AQ736" s="311"/>
      <c r="AR736" s="311"/>
      <c r="AS736" s="311"/>
      <c r="AT736" s="311"/>
      <c r="AU736" s="311"/>
      <c r="AV736" s="311"/>
      <c r="AW736" s="311"/>
      <c r="AX736" s="311"/>
      <c r="AY736" s="311"/>
      <c r="AZ736" s="311"/>
    </row>
    <row r="737" spans="2:52" ht="15" customHeight="1" x14ac:dyDescent="0.15">
      <c r="B737" s="435"/>
      <c r="C737" s="433"/>
      <c r="D737" s="308" t="s">
        <v>516</v>
      </c>
      <c r="E737" s="309">
        <v>1</v>
      </c>
      <c r="F737" s="310">
        <v>1</v>
      </c>
      <c r="G737" s="297">
        <v>14</v>
      </c>
      <c r="H737" s="297">
        <v>15</v>
      </c>
      <c r="I737" s="297">
        <v>45</v>
      </c>
      <c r="J737" s="297">
        <v>51</v>
      </c>
      <c r="K737" s="297">
        <v>20</v>
      </c>
      <c r="L737" s="297">
        <v>0.08</v>
      </c>
      <c r="M737" s="297">
        <v>1.92</v>
      </c>
      <c r="N737" s="297">
        <v>2</v>
      </c>
      <c r="O737" s="297"/>
      <c r="P737" s="297" t="s">
        <v>517</v>
      </c>
      <c r="Q737" s="297">
        <v>2.4</v>
      </c>
      <c r="R737" s="297">
        <v>23.2</v>
      </c>
      <c r="S737" s="298">
        <v>63</v>
      </c>
      <c r="X737" s="311"/>
      <c r="AB737" s="311"/>
      <c r="AC737" s="311"/>
      <c r="AE737" s="311"/>
      <c r="AF737" s="311"/>
      <c r="AG737" s="311"/>
      <c r="AH737" s="311"/>
      <c r="AI737" s="311"/>
      <c r="AJ737" s="311"/>
      <c r="AK737" s="311"/>
      <c r="AL737" s="311"/>
      <c r="AM737" s="311"/>
      <c r="AO737" s="311"/>
      <c r="AP737" s="311"/>
      <c r="AQ737" s="311"/>
      <c r="AR737" s="311"/>
      <c r="AS737" s="311"/>
      <c r="AT737" s="311"/>
      <c r="AU737" s="311"/>
      <c r="AV737" s="311"/>
      <c r="AW737" s="311"/>
      <c r="AX737" s="311"/>
      <c r="AY737" s="311"/>
      <c r="AZ737" s="311"/>
    </row>
    <row r="738" spans="2:52" ht="15" customHeight="1" x14ac:dyDescent="0.15">
      <c r="B738" s="435"/>
      <c r="C738" s="433"/>
      <c r="D738" s="299" t="s">
        <v>518</v>
      </c>
      <c r="E738" s="300">
        <v>1</v>
      </c>
      <c r="F738" s="301">
        <v>2</v>
      </c>
      <c r="G738" s="301">
        <v>14</v>
      </c>
      <c r="H738" s="301">
        <v>16</v>
      </c>
      <c r="I738" s="301">
        <v>53</v>
      </c>
      <c r="J738" s="301">
        <v>45</v>
      </c>
      <c r="K738" s="301">
        <v>20</v>
      </c>
      <c r="L738" s="301">
        <v>0.05</v>
      </c>
      <c r="M738" s="301">
        <v>1.94</v>
      </c>
      <c r="N738" s="301">
        <v>1.99</v>
      </c>
      <c r="O738" s="301"/>
      <c r="P738" s="301" t="s">
        <v>520</v>
      </c>
      <c r="Q738" s="301">
        <v>2.9</v>
      </c>
      <c r="R738" s="301">
        <v>24.7</v>
      </c>
      <c r="S738" s="302">
        <v>56</v>
      </c>
      <c r="X738" s="311"/>
      <c r="AB738" s="311"/>
      <c r="AC738" s="311"/>
      <c r="AE738" s="311"/>
      <c r="AF738" s="311"/>
      <c r="AG738" s="311"/>
      <c r="AH738" s="311"/>
      <c r="AI738" s="311"/>
      <c r="AJ738" s="311"/>
      <c r="AK738" s="311"/>
      <c r="AL738" s="311"/>
      <c r="AM738" s="311"/>
      <c r="AO738" s="311"/>
      <c r="AP738" s="311"/>
      <c r="AQ738" s="311"/>
      <c r="AR738" s="311"/>
      <c r="AS738" s="311"/>
      <c r="AT738" s="311"/>
      <c r="AU738" s="311"/>
      <c r="AV738" s="311"/>
      <c r="AW738" s="311"/>
      <c r="AX738" s="311"/>
      <c r="AY738" s="311"/>
      <c r="AZ738" s="311"/>
    </row>
    <row r="739" spans="2:52" ht="15" customHeight="1" x14ac:dyDescent="0.15">
      <c r="B739" s="435"/>
      <c r="C739" s="433"/>
      <c r="D739" s="299" t="s">
        <v>519</v>
      </c>
      <c r="E739" s="300">
        <v>0</v>
      </c>
      <c r="F739" s="301">
        <v>2</v>
      </c>
      <c r="G739" s="301">
        <v>14</v>
      </c>
      <c r="H739" s="301">
        <v>16</v>
      </c>
      <c r="I739" s="301">
        <v>51</v>
      </c>
      <c r="J739" s="301">
        <v>42</v>
      </c>
      <c r="K739" s="301">
        <v>15</v>
      </c>
      <c r="L739" s="301">
        <v>0.04</v>
      </c>
      <c r="M739" s="301">
        <v>1.91</v>
      </c>
      <c r="N739" s="301">
        <v>1.95</v>
      </c>
      <c r="O739" s="301"/>
      <c r="P739" s="301" t="s">
        <v>540</v>
      </c>
      <c r="Q739" s="301">
        <v>1.9</v>
      </c>
      <c r="R739" s="301">
        <v>26.1</v>
      </c>
      <c r="S739" s="302">
        <v>43</v>
      </c>
      <c r="X739" s="311"/>
      <c r="AB739" s="311"/>
      <c r="AC739" s="311"/>
      <c r="AE739" s="311"/>
      <c r="AF739" s="311"/>
      <c r="AG739" s="311"/>
      <c r="AH739" s="311"/>
      <c r="AI739" s="311"/>
      <c r="AJ739" s="311"/>
      <c r="AK739" s="311"/>
      <c r="AL739" s="311"/>
      <c r="AM739" s="311"/>
    </row>
    <row r="740" spans="2:52" ht="15" customHeight="1" x14ac:dyDescent="0.15">
      <c r="B740" s="435"/>
      <c r="C740" s="433"/>
      <c r="D740" s="299" t="s">
        <v>521</v>
      </c>
      <c r="E740" s="300">
        <v>0</v>
      </c>
      <c r="F740" s="301">
        <v>1</v>
      </c>
      <c r="G740" s="301">
        <v>14</v>
      </c>
      <c r="H740" s="301">
        <v>15</v>
      </c>
      <c r="I740" s="301">
        <v>51</v>
      </c>
      <c r="J740" s="301">
        <v>20</v>
      </c>
      <c r="K740" s="301">
        <v>13</v>
      </c>
      <c r="L740" s="301">
        <v>0.05</v>
      </c>
      <c r="M740" s="301">
        <v>1.89</v>
      </c>
      <c r="N740" s="301">
        <v>1.94</v>
      </c>
      <c r="O740" s="301"/>
      <c r="P740" s="301" t="s">
        <v>517</v>
      </c>
      <c r="Q740" s="301">
        <v>1.5</v>
      </c>
      <c r="R740" s="301">
        <v>26.3</v>
      </c>
      <c r="S740" s="302">
        <v>36</v>
      </c>
      <c r="X740" s="311"/>
      <c r="AB740" s="311"/>
      <c r="AC740" s="311"/>
      <c r="AE740" s="311"/>
      <c r="AF740" s="311"/>
      <c r="AG740" s="311"/>
      <c r="AH740" s="311"/>
      <c r="AI740" s="311"/>
      <c r="AJ740" s="311"/>
      <c r="AK740" s="311"/>
      <c r="AL740" s="311"/>
      <c r="AM740" s="311"/>
    </row>
    <row r="741" spans="2:52" ht="15" customHeight="1" x14ac:dyDescent="0.15">
      <c r="B741" s="435"/>
      <c r="C741" s="433"/>
      <c r="D741" s="299" t="s">
        <v>522</v>
      </c>
      <c r="E741" s="300">
        <v>0</v>
      </c>
      <c r="F741" s="301">
        <v>0</v>
      </c>
      <c r="G741" s="301">
        <v>10</v>
      </c>
      <c r="H741" s="301">
        <v>10</v>
      </c>
      <c r="I741" s="301">
        <v>51</v>
      </c>
      <c r="J741" s="301">
        <v>17</v>
      </c>
      <c r="K741" s="301">
        <v>14</v>
      </c>
      <c r="L741" s="301">
        <v>0.05</v>
      </c>
      <c r="M741" s="301">
        <v>1.87</v>
      </c>
      <c r="N741" s="301">
        <v>1.92</v>
      </c>
      <c r="O741" s="301"/>
      <c r="P741" s="301" t="s">
        <v>508</v>
      </c>
      <c r="Q741" s="301">
        <v>1.6</v>
      </c>
      <c r="R741" s="301">
        <v>26</v>
      </c>
      <c r="S741" s="302">
        <v>33</v>
      </c>
      <c r="X741" s="311"/>
      <c r="AB741" s="311"/>
      <c r="AC741" s="311"/>
      <c r="AF741" s="311"/>
      <c r="AG741" s="311"/>
      <c r="AH741" s="311"/>
      <c r="AI741" s="311"/>
      <c r="AJ741" s="311"/>
      <c r="AK741" s="311"/>
      <c r="AL741" s="311"/>
      <c r="AM741" s="311"/>
    </row>
    <row r="742" spans="2:52" ht="15" customHeight="1" x14ac:dyDescent="0.15">
      <c r="B742" s="435"/>
      <c r="C742" s="433"/>
      <c r="D742" s="299" t="s">
        <v>523</v>
      </c>
      <c r="E742" s="300">
        <v>0</v>
      </c>
      <c r="F742" s="301">
        <v>0</v>
      </c>
      <c r="G742" s="301">
        <v>8</v>
      </c>
      <c r="H742" s="301">
        <v>8</v>
      </c>
      <c r="I742" s="301">
        <v>51</v>
      </c>
      <c r="J742" s="301">
        <v>21</v>
      </c>
      <c r="K742" s="301">
        <v>15</v>
      </c>
      <c r="L742" s="301">
        <v>0.03</v>
      </c>
      <c r="M742" s="301">
        <v>1.87</v>
      </c>
      <c r="N742" s="301">
        <v>1.9</v>
      </c>
      <c r="O742" s="301"/>
      <c r="P742" s="301" t="s">
        <v>500</v>
      </c>
      <c r="Q742" s="301">
        <v>3.2</v>
      </c>
      <c r="R742" s="301">
        <v>24.3</v>
      </c>
      <c r="S742" s="302">
        <v>30</v>
      </c>
      <c r="X742" s="311"/>
      <c r="AB742" s="311"/>
      <c r="AC742" s="311"/>
      <c r="AF742" s="311"/>
      <c r="AG742" s="311"/>
      <c r="AH742" s="311"/>
      <c r="AI742" s="311"/>
      <c r="AJ742" s="311"/>
      <c r="AK742" s="311"/>
      <c r="AL742" s="311"/>
      <c r="AM742" s="311"/>
    </row>
    <row r="743" spans="2:52" ht="15" customHeight="1" x14ac:dyDescent="0.15">
      <c r="B743" s="435"/>
      <c r="C743" s="433"/>
      <c r="D743" s="299" t="s">
        <v>524</v>
      </c>
      <c r="E743" s="300">
        <v>1</v>
      </c>
      <c r="F743" s="301">
        <v>0</v>
      </c>
      <c r="G743" s="301">
        <v>7</v>
      </c>
      <c r="H743" s="301">
        <v>7</v>
      </c>
      <c r="I743" s="301">
        <v>46</v>
      </c>
      <c r="J743" s="301">
        <v>18</v>
      </c>
      <c r="K743" s="301">
        <v>10</v>
      </c>
      <c r="L743" s="301">
        <v>0</v>
      </c>
      <c r="M743" s="301">
        <v>1.88</v>
      </c>
      <c r="N743" s="301">
        <v>1.88</v>
      </c>
      <c r="O743" s="301"/>
      <c r="P743" s="301" t="s">
        <v>500</v>
      </c>
      <c r="Q743" s="301">
        <v>3.3</v>
      </c>
      <c r="R743" s="301">
        <v>21.6</v>
      </c>
      <c r="S743" s="302">
        <v>33</v>
      </c>
      <c r="X743" s="311"/>
      <c r="AB743" s="311"/>
      <c r="AC743" s="311"/>
      <c r="AF743" s="311"/>
      <c r="AG743" s="311"/>
      <c r="AH743" s="311"/>
      <c r="AI743" s="311"/>
      <c r="AJ743" s="311"/>
      <c r="AK743" s="311"/>
      <c r="AL743" s="311"/>
      <c r="AM743" s="311"/>
    </row>
    <row r="744" spans="2:52" ht="15" customHeight="1" x14ac:dyDescent="0.15">
      <c r="B744" s="435"/>
      <c r="C744" s="433"/>
      <c r="D744" s="299" t="s">
        <v>525</v>
      </c>
      <c r="E744" s="300">
        <v>1</v>
      </c>
      <c r="F744" s="301">
        <v>0</v>
      </c>
      <c r="G744" s="301">
        <v>11</v>
      </c>
      <c r="H744" s="301">
        <v>11</v>
      </c>
      <c r="I744" s="301">
        <v>41</v>
      </c>
      <c r="J744" s="301">
        <v>31</v>
      </c>
      <c r="K744" s="301">
        <v>19</v>
      </c>
      <c r="L744" s="301">
        <v>0.03</v>
      </c>
      <c r="M744" s="301">
        <v>1.89</v>
      </c>
      <c r="N744" s="301">
        <v>1.92</v>
      </c>
      <c r="O744" s="301"/>
      <c r="P744" s="301" t="s">
        <v>508</v>
      </c>
      <c r="Q744" s="301">
        <v>1.7</v>
      </c>
      <c r="R744" s="301">
        <v>20</v>
      </c>
      <c r="S744" s="302">
        <v>35</v>
      </c>
      <c r="X744" s="311"/>
      <c r="AB744" s="311"/>
      <c r="AC744" s="311"/>
      <c r="AF744" s="311"/>
      <c r="AG744" s="311"/>
      <c r="AH744" s="311"/>
      <c r="AI744" s="311"/>
      <c r="AJ744" s="311"/>
      <c r="AK744" s="311"/>
      <c r="AL744" s="311"/>
      <c r="AM744" s="311"/>
    </row>
    <row r="745" spans="2:52" ht="15" customHeight="1" x14ac:dyDescent="0.15">
      <c r="B745" s="435"/>
      <c r="C745" s="433"/>
      <c r="D745" s="299" t="s">
        <v>526</v>
      </c>
      <c r="E745" s="300">
        <v>1</v>
      </c>
      <c r="F745" s="301">
        <v>0</v>
      </c>
      <c r="G745" s="301">
        <v>11</v>
      </c>
      <c r="H745" s="301">
        <v>11</v>
      </c>
      <c r="I745" s="301">
        <v>37</v>
      </c>
      <c r="J745" s="301">
        <v>33</v>
      </c>
      <c r="K745" s="301">
        <v>15</v>
      </c>
      <c r="L745" s="301">
        <v>0.02</v>
      </c>
      <c r="M745" s="301">
        <v>1.91</v>
      </c>
      <c r="N745" s="301">
        <v>1.93</v>
      </c>
      <c r="O745" s="301"/>
      <c r="P745" s="301" t="s">
        <v>533</v>
      </c>
      <c r="Q745" s="301">
        <v>1.1000000000000001</v>
      </c>
      <c r="R745" s="301">
        <v>16.399999999999999</v>
      </c>
      <c r="S745" s="302">
        <v>37</v>
      </c>
      <c r="X745" s="311"/>
      <c r="AB745" s="311"/>
      <c r="AC745" s="311"/>
      <c r="AF745" s="311"/>
      <c r="AG745" s="311"/>
      <c r="AH745" s="311"/>
      <c r="AI745" s="311"/>
      <c r="AJ745" s="311"/>
      <c r="AK745" s="311"/>
      <c r="AL745" s="311"/>
      <c r="AM745" s="311"/>
    </row>
    <row r="746" spans="2:52" ht="15" customHeight="1" x14ac:dyDescent="0.15">
      <c r="B746" s="435"/>
      <c r="C746" s="433"/>
      <c r="D746" s="299" t="s">
        <v>527</v>
      </c>
      <c r="E746" s="300">
        <v>0</v>
      </c>
      <c r="F746" s="301">
        <v>0</v>
      </c>
      <c r="G746" s="301">
        <v>14</v>
      </c>
      <c r="H746" s="301">
        <v>14</v>
      </c>
      <c r="I746" s="301">
        <v>30</v>
      </c>
      <c r="J746" s="301">
        <v>31</v>
      </c>
      <c r="K746" s="301">
        <v>18</v>
      </c>
      <c r="L746" s="301">
        <v>0.09</v>
      </c>
      <c r="M746" s="301">
        <v>1.93</v>
      </c>
      <c r="N746" s="301">
        <v>2.02</v>
      </c>
      <c r="O746" s="301"/>
      <c r="P746" s="301" t="s">
        <v>495</v>
      </c>
      <c r="Q746" s="301">
        <v>1.3</v>
      </c>
      <c r="R746" s="301">
        <v>15.4</v>
      </c>
      <c r="S746" s="302">
        <v>50</v>
      </c>
      <c r="X746" s="311"/>
      <c r="AB746" s="311"/>
      <c r="AC746" s="311"/>
      <c r="AF746" s="311"/>
      <c r="AG746" s="311"/>
      <c r="AH746" s="311"/>
      <c r="AI746" s="311"/>
      <c r="AJ746" s="311"/>
      <c r="AK746" s="311"/>
      <c r="AL746" s="311"/>
      <c r="AM746" s="311"/>
    </row>
    <row r="747" spans="2:52" ht="15" customHeight="1" x14ac:dyDescent="0.15">
      <c r="B747" s="435"/>
      <c r="C747" s="433"/>
      <c r="D747" s="299" t="s">
        <v>528</v>
      </c>
      <c r="E747" s="300">
        <v>0</v>
      </c>
      <c r="F747" s="301">
        <v>0</v>
      </c>
      <c r="G747" s="301">
        <v>11</v>
      </c>
      <c r="H747" s="301">
        <v>11</v>
      </c>
      <c r="I747" s="301">
        <v>32</v>
      </c>
      <c r="J747" s="301">
        <v>33</v>
      </c>
      <c r="K747" s="301">
        <v>17</v>
      </c>
      <c r="L747" s="301">
        <v>7.0000000000000007E-2</v>
      </c>
      <c r="M747" s="301">
        <v>1.93</v>
      </c>
      <c r="N747" s="301">
        <v>2</v>
      </c>
      <c r="O747" s="301"/>
      <c r="P747" s="301" t="s">
        <v>508</v>
      </c>
      <c r="Q747" s="301">
        <v>1.5</v>
      </c>
      <c r="R747" s="301">
        <v>13.9</v>
      </c>
      <c r="S747" s="302">
        <v>59</v>
      </c>
      <c r="X747" s="311"/>
      <c r="AB747" s="311"/>
      <c r="AC747" s="311"/>
      <c r="AF747" s="311"/>
      <c r="AG747" s="311"/>
      <c r="AH747" s="311"/>
      <c r="AI747" s="311"/>
      <c r="AJ747" s="311"/>
      <c r="AK747" s="311"/>
      <c r="AL747" s="311"/>
      <c r="AM747" s="311"/>
    </row>
    <row r="748" spans="2:52" ht="15" customHeight="1" x14ac:dyDescent="0.15">
      <c r="B748" s="435"/>
      <c r="C748" s="433"/>
      <c r="D748" s="299" t="s">
        <v>529</v>
      </c>
      <c r="E748" s="300">
        <v>0</v>
      </c>
      <c r="F748" s="301">
        <v>0</v>
      </c>
      <c r="G748" s="301">
        <v>9</v>
      </c>
      <c r="H748" s="301">
        <v>9</v>
      </c>
      <c r="I748" s="301">
        <v>28</v>
      </c>
      <c r="J748" s="301">
        <v>33</v>
      </c>
      <c r="K748" s="301">
        <v>20</v>
      </c>
      <c r="L748" s="301">
        <v>0.08</v>
      </c>
      <c r="M748" s="301">
        <v>1.94</v>
      </c>
      <c r="N748" s="301">
        <v>2.02</v>
      </c>
      <c r="O748" s="301"/>
      <c r="P748" s="301" t="s">
        <v>508</v>
      </c>
      <c r="Q748" s="301">
        <v>1.4</v>
      </c>
      <c r="R748" s="301">
        <v>13.2</v>
      </c>
      <c r="S748" s="302">
        <v>67</v>
      </c>
      <c r="X748" s="311"/>
      <c r="AB748" s="311"/>
      <c r="AC748" s="311"/>
      <c r="AF748" s="311"/>
      <c r="AG748" s="311"/>
      <c r="AH748" s="311"/>
      <c r="AI748" s="311"/>
      <c r="AJ748" s="311"/>
      <c r="AK748" s="311"/>
      <c r="AL748" s="311"/>
      <c r="AM748" s="311"/>
    </row>
    <row r="749" spans="2:52" ht="15" customHeight="1" x14ac:dyDescent="0.15">
      <c r="B749" s="435"/>
      <c r="C749" s="433"/>
      <c r="D749" s="299" t="s">
        <v>530</v>
      </c>
      <c r="E749" s="300">
        <v>0</v>
      </c>
      <c r="F749" s="301">
        <v>0</v>
      </c>
      <c r="G749" s="301">
        <v>7</v>
      </c>
      <c r="H749" s="301">
        <v>7</v>
      </c>
      <c r="I749" s="301">
        <v>30</v>
      </c>
      <c r="J749" s="301">
        <v>26</v>
      </c>
      <c r="K749" s="301">
        <v>16</v>
      </c>
      <c r="L749" s="301">
        <v>0.04</v>
      </c>
      <c r="M749" s="301">
        <v>1.94</v>
      </c>
      <c r="N749" s="301">
        <v>1.98</v>
      </c>
      <c r="O749" s="301"/>
      <c r="P749" s="301" t="s">
        <v>495</v>
      </c>
      <c r="Q749" s="301">
        <v>1.7</v>
      </c>
      <c r="R749" s="301">
        <v>14.6</v>
      </c>
      <c r="S749" s="302">
        <v>71</v>
      </c>
      <c r="X749" s="311"/>
      <c r="AC749" s="311"/>
      <c r="AF749" s="311"/>
      <c r="AG749" s="311"/>
      <c r="AH749" s="311"/>
      <c r="AI749" s="311"/>
      <c r="AJ749" s="311"/>
      <c r="AK749" s="311"/>
      <c r="AL749" s="311"/>
      <c r="AM749" s="311"/>
    </row>
    <row r="750" spans="2:52" ht="15" customHeight="1" x14ac:dyDescent="0.15">
      <c r="B750" s="435"/>
      <c r="C750" s="434"/>
      <c r="D750" s="299" t="s">
        <v>531</v>
      </c>
      <c r="E750" s="300">
        <v>0</v>
      </c>
      <c r="F750" s="301">
        <v>0</v>
      </c>
      <c r="G750" s="301">
        <v>8</v>
      </c>
      <c r="H750" s="301">
        <v>8</v>
      </c>
      <c r="I750" s="301">
        <v>27</v>
      </c>
      <c r="J750" s="301">
        <v>27</v>
      </c>
      <c r="K750" s="301">
        <v>16</v>
      </c>
      <c r="L750" s="301">
        <v>0</v>
      </c>
      <c r="M750" s="301">
        <v>1.95</v>
      </c>
      <c r="N750" s="301">
        <v>1.95</v>
      </c>
      <c r="O750" s="301"/>
      <c r="P750" s="301" t="s">
        <v>495</v>
      </c>
      <c r="Q750" s="301">
        <v>0.5</v>
      </c>
      <c r="R750" s="301">
        <v>12.8</v>
      </c>
      <c r="S750" s="302">
        <v>72</v>
      </c>
      <c r="X750" s="311"/>
      <c r="AC750" s="311"/>
      <c r="AF750" s="311"/>
      <c r="AG750" s="311"/>
      <c r="AH750" s="311"/>
      <c r="AI750" s="311"/>
      <c r="AJ750" s="311"/>
      <c r="AK750" s="311"/>
      <c r="AL750" s="311"/>
      <c r="AM750" s="311"/>
    </row>
    <row r="751" spans="2:52" ht="15" customHeight="1" x14ac:dyDescent="0.15">
      <c r="B751" s="435"/>
      <c r="C751" s="432">
        <v>42664</v>
      </c>
      <c r="D751" s="299" t="s">
        <v>494</v>
      </c>
      <c r="E751" s="300">
        <v>0</v>
      </c>
      <c r="F751" s="301">
        <v>0</v>
      </c>
      <c r="G751" s="301">
        <v>10</v>
      </c>
      <c r="H751" s="301">
        <v>10</v>
      </c>
      <c r="I751" s="301">
        <v>20</v>
      </c>
      <c r="J751" s="301">
        <v>25</v>
      </c>
      <c r="K751" s="301">
        <v>19</v>
      </c>
      <c r="L751" s="301">
        <v>7.0000000000000007E-2</v>
      </c>
      <c r="M751" s="301">
        <v>1.96</v>
      </c>
      <c r="N751" s="301">
        <v>2.0299999999999998</v>
      </c>
      <c r="O751" s="301"/>
      <c r="P751" s="301" t="s">
        <v>538</v>
      </c>
      <c r="Q751" s="301">
        <v>0.2</v>
      </c>
      <c r="R751" s="301">
        <v>11</v>
      </c>
      <c r="S751" s="302">
        <v>78</v>
      </c>
      <c r="X751" s="311"/>
      <c r="AC751" s="311"/>
      <c r="AF751" s="311"/>
      <c r="AG751" s="311"/>
      <c r="AH751" s="311"/>
      <c r="AI751" s="311"/>
      <c r="AJ751" s="311"/>
      <c r="AK751" s="311"/>
      <c r="AL751" s="311"/>
      <c r="AM751" s="311"/>
    </row>
    <row r="752" spans="2:52" ht="15" customHeight="1" x14ac:dyDescent="0.15">
      <c r="B752" s="435"/>
      <c r="C752" s="433"/>
      <c r="D752" s="299" t="s">
        <v>497</v>
      </c>
      <c r="E752" s="300">
        <v>0</v>
      </c>
      <c r="F752" s="301">
        <v>0</v>
      </c>
      <c r="G752" s="301">
        <v>12</v>
      </c>
      <c r="H752" s="301">
        <v>12</v>
      </c>
      <c r="I752" s="301">
        <v>12</v>
      </c>
      <c r="J752" s="301">
        <v>33</v>
      </c>
      <c r="K752" s="301">
        <v>20</v>
      </c>
      <c r="L752" s="301">
        <v>0.1</v>
      </c>
      <c r="M752" s="301">
        <v>1.96</v>
      </c>
      <c r="N752" s="301">
        <v>2.06</v>
      </c>
      <c r="O752" s="301"/>
      <c r="P752" s="301" t="s">
        <v>495</v>
      </c>
      <c r="Q752" s="301">
        <v>0.6</v>
      </c>
      <c r="R752" s="301">
        <v>9.4</v>
      </c>
      <c r="S752" s="302">
        <v>78</v>
      </c>
      <c r="X752" s="311"/>
      <c r="AC752" s="311"/>
      <c r="AF752" s="311"/>
      <c r="AG752" s="311"/>
      <c r="AH752" s="311"/>
      <c r="AI752" s="311"/>
      <c r="AJ752" s="311"/>
      <c r="AK752" s="311"/>
      <c r="AL752" s="311"/>
      <c r="AM752" s="311"/>
    </row>
    <row r="753" spans="2:39" ht="15" customHeight="1" x14ac:dyDescent="0.15">
      <c r="B753" s="435"/>
      <c r="C753" s="433"/>
      <c r="D753" s="299" t="s">
        <v>499</v>
      </c>
      <c r="E753" s="300">
        <v>0</v>
      </c>
      <c r="F753" s="301">
        <v>0</v>
      </c>
      <c r="G753" s="301">
        <v>7</v>
      </c>
      <c r="H753" s="301">
        <v>7</v>
      </c>
      <c r="I753" s="301">
        <v>17</v>
      </c>
      <c r="J753" s="301">
        <v>33</v>
      </c>
      <c r="K753" s="301">
        <v>20</v>
      </c>
      <c r="L753" s="301">
        <v>0.1</v>
      </c>
      <c r="M753" s="301">
        <v>2.04</v>
      </c>
      <c r="N753" s="301">
        <v>2.14</v>
      </c>
      <c r="O753" s="301"/>
      <c r="P753" s="301" t="s">
        <v>495</v>
      </c>
      <c r="Q753" s="301">
        <v>0.8</v>
      </c>
      <c r="R753" s="301">
        <v>9.5</v>
      </c>
      <c r="S753" s="302">
        <v>85</v>
      </c>
      <c r="X753" s="311"/>
      <c r="AC753" s="311"/>
      <c r="AF753" s="311"/>
      <c r="AG753" s="311"/>
      <c r="AH753" s="311"/>
      <c r="AI753" s="311"/>
      <c r="AJ753" s="311"/>
      <c r="AK753" s="311"/>
      <c r="AL753" s="311"/>
      <c r="AM753" s="311"/>
    </row>
    <row r="754" spans="2:39" ht="15" customHeight="1" x14ac:dyDescent="0.15">
      <c r="B754" s="435"/>
      <c r="C754" s="433"/>
      <c r="D754" s="299" t="s">
        <v>502</v>
      </c>
      <c r="E754" s="300">
        <v>0</v>
      </c>
      <c r="F754" s="301">
        <v>0</v>
      </c>
      <c r="G754" s="301">
        <v>5</v>
      </c>
      <c r="H754" s="301">
        <v>5</v>
      </c>
      <c r="I754" s="301" t="s">
        <v>503</v>
      </c>
      <c r="J754" s="301">
        <v>25</v>
      </c>
      <c r="K754" s="301">
        <v>18</v>
      </c>
      <c r="L754" s="301">
        <v>0.03</v>
      </c>
      <c r="M754" s="301">
        <v>2.23</v>
      </c>
      <c r="N754" s="301">
        <v>2.2599999999999998</v>
      </c>
      <c r="O754" s="301"/>
      <c r="P754" s="301" t="s">
        <v>495</v>
      </c>
      <c r="Q754" s="301">
        <v>0.4</v>
      </c>
      <c r="R754" s="301">
        <v>8.9</v>
      </c>
      <c r="S754" s="302">
        <v>85</v>
      </c>
      <c r="X754" s="311"/>
      <c r="AC754" s="311"/>
      <c r="AF754" s="311"/>
      <c r="AG754" s="311"/>
      <c r="AH754" s="311"/>
      <c r="AI754" s="311"/>
      <c r="AJ754" s="311"/>
      <c r="AK754" s="311"/>
      <c r="AL754" s="311"/>
      <c r="AM754" s="311"/>
    </row>
    <row r="755" spans="2:39" ht="15" customHeight="1" x14ac:dyDescent="0.15">
      <c r="B755" s="435"/>
      <c r="C755" s="433"/>
      <c r="D755" s="299" t="s">
        <v>505</v>
      </c>
      <c r="E755" s="300">
        <v>0</v>
      </c>
      <c r="F755" s="301">
        <v>1</v>
      </c>
      <c r="G755" s="301">
        <v>6</v>
      </c>
      <c r="H755" s="301">
        <v>7</v>
      </c>
      <c r="I755" s="301">
        <v>11</v>
      </c>
      <c r="J755" s="301">
        <v>23</v>
      </c>
      <c r="K755" s="301">
        <v>17</v>
      </c>
      <c r="L755" s="301">
        <v>0.03</v>
      </c>
      <c r="M755" s="301">
        <v>2.37</v>
      </c>
      <c r="N755" s="301">
        <v>2.4</v>
      </c>
      <c r="O755" s="301"/>
      <c r="P755" s="301" t="s">
        <v>495</v>
      </c>
      <c r="Q755" s="301">
        <v>0.5</v>
      </c>
      <c r="R755" s="301">
        <v>8.6999999999999993</v>
      </c>
      <c r="S755" s="302">
        <v>84</v>
      </c>
      <c r="X755" s="311"/>
      <c r="AC755" s="311"/>
      <c r="AF755" s="311"/>
      <c r="AG755" s="311"/>
      <c r="AH755" s="311"/>
      <c r="AI755" s="311"/>
      <c r="AJ755" s="311"/>
      <c r="AK755" s="311"/>
      <c r="AL755" s="311"/>
      <c r="AM755" s="311"/>
    </row>
    <row r="756" spans="2:39" ht="15" customHeight="1" x14ac:dyDescent="0.15">
      <c r="B756" s="435"/>
      <c r="C756" s="433"/>
      <c r="D756" s="299" t="s">
        <v>507</v>
      </c>
      <c r="E756" s="300">
        <v>0</v>
      </c>
      <c r="F756" s="301">
        <v>1</v>
      </c>
      <c r="G756" s="301">
        <v>6</v>
      </c>
      <c r="H756" s="301">
        <v>7</v>
      </c>
      <c r="I756" s="301">
        <v>10</v>
      </c>
      <c r="J756" s="301">
        <v>29</v>
      </c>
      <c r="K756" s="301">
        <v>19</v>
      </c>
      <c r="L756" s="301">
        <v>0.04</v>
      </c>
      <c r="M756" s="301">
        <v>2.44</v>
      </c>
      <c r="N756" s="301">
        <v>2.48</v>
      </c>
      <c r="O756" s="301"/>
      <c r="P756" s="301" t="s">
        <v>495</v>
      </c>
      <c r="Q756" s="301">
        <v>1.7</v>
      </c>
      <c r="R756" s="301">
        <v>8.6</v>
      </c>
      <c r="S756" s="302">
        <v>83</v>
      </c>
      <c r="X756" s="311"/>
      <c r="AC756" s="311"/>
      <c r="AF756" s="311"/>
      <c r="AG756" s="311"/>
      <c r="AH756" s="311"/>
      <c r="AI756" s="311"/>
      <c r="AJ756" s="311"/>
      <c r="AK756" s="311"/>
      <c r="AL756" s="311"/>
      <c r="AM756" s="311"/>
    </row>
    <row r="757" spans="2:39" ht="15" customHeight="1" x14ac:dyDescent="0.15">
      <c r="B757" s="435"/>
      <c r="C757" s="433"/>
      <c r="D757" s="299" t="s">
        <v>510</v>
      </c>
      <c r="E757" s="300">
        <v>0</v>
      </c>
      <c r="F757" s="301">
        <v>2</v>
      </c>
      <c r="G757" s="301">
        <v>9</v>
      </c>
      <c r="H757" s="301">
        <v>11</v>
      </c>
      <c r="I757" s="301">
        <v>12</v>
      </c>
      <c r="J757" s="301">
        <v>30</v>
      </c>
      <c r="K757" s="301">
        <v>18</v>
      </c>
      <c r="L757" s="301">
        <v>0</v>
      </c>
      <c r="M757" s="301">
        <v>2.31</v>
      </c>
      <c r="N757" s="301">
        <v>2.31</v>
      </c>
      <c r="O757" s="301"/>
      <c r="P757" s="301" t="s">
        <v>500</v>
      </c>
      <c r="Q757" s="301">
        <v>0.9</v>
      </c>
      <c r="R757" s="301">
        <v>12</v>
      </c>
      <c r="S757" s="302">
        <v>73</v>
      </c>
      <c r="X757" s="311"/>
      <c r="AC757" s="311"/>
      <c r="AF757" s="311"/>
      <c r="AG757" s="311"/>
      <c r="AH757" s="311"/>
      <c r="AI757" s="311"/>
      <c r="AJ757" s="311"/>
      <c r="AK757" s="311"/>
      <c r="AL757" s="311"/>
      <c r="AM757" s="311"/>
    </row>
    <row r="758" spans="2:39" ht="15" customHeight="1" x14ac:dyDescent="0.15">
      <c r="B758" s="435"/>
      <c r="C758" s="433"/>
      <c r="D758" s="299" t="s">
        <v>512</v>
      </c>
      <c r="E758" s="300">
        <v>1</v>
      </c>
      <c r="F758" s="301">
        <v>4</v>
      </c>
      <c r="G758" s="301">
        <v>13</v>
      </c>
      <c r="H758" s="301">
        <v>17</v>
      </c>
      <c r="I758" s="301">
        <v>15</v>
      </c>
      <c r="J758" s="301">
        <v>29</v>
      </c>
      <c r="K758" s="301">
        <v>22</v>
      </c>
      <c r="L758" s="301">
        <v>0.05</v>
      </c>
      <c r="M758" s="301">
        <v>2.14</v>
      </c>
      <c r="N758" s="301">
        <v>2.19</v>
      </c>
      <c r="O758" s="301"/>
      <c r="P758" s="301" t="s">
        <v>508</v>
      </c>
      <c r="Q758" s="301">
        <v>1</v>
      </c>
      <c r="R758" s="301">
        <v>14.6</v>
      </c>
      <c r="S758" s="302">
        <v>61</v>
      </c>
      <c r="X758" s="311"/>
      <c r="AC758" s="311"/>
      <c r="AF758" s="311"/>
      <c r="AG758" s="311"/>
      <c r="AH758" s="311"/>
      <c r="AI758" s="311"/>
      <c r="AJ758" s="311"/>
      <c r="AK758" s="311"/>
      <c r="AL758" s="311"/>
      <c r="AM758" s="311"/>
    </row>
    <row r="759" spans="2:39" ht="15" customHeight="1" x14ac:dyDescent="0.15">
      <c r="B759" s="435"/>
      <c r="C759" s="433"/>
      <c r="D759" s="299" t="s">
        <v>513</v>
      </c>
      <c r="E759" s="300">
        <v>1</v>
      </c>
      <c r="F759" s="301">
        <v>1</v>
      </c>
      <c r="G759" s="301">
        <v>7</v>
      </c>
      <c r="H759" s="301">
        <v>8</v>
      </c>
      <c r="I759" s="301">
        <v>30</v>
      </c>
      <c r="J759" s="301">
        <v>26</v>
      </c>
      <c r="K759" s="301">
        <v>10</v>
      </c>
      <c r="L759" s="301">
        <v>0</v>
      </c>
      <c r="M759" s="301">
        <v>1.97</v>
      </c>
      <c r="N759" s="301">
        <v>1.97</v>
      </c>
      <c r="O759" s="301"/>
      <c r="P759" s="301" t="s">
        <v>500</v>
      </c>
      <c r="Q759" s="301">
        <v>2.6</v>
      </c>
      <c r="R759" s="301">
        <v>16.8</v>
      </c>
      <c r="S759" s="302">
        <v>41</v>
      </c>
      <c r="X759" s="311"/>
      <c r="AC759" s="311"/>
      <c r="AF759" s="311"/>
      <c r="AG759" s="311"/>
      <c r="AH759" s="311"/>
      <c r="AI759" s="311"/>
      <c r="AJ759" s="311"/>
      <c r="AK759" s="311"/>
      <c r="AL759" s="311"/>
      <c r="AM759" s="311"/>
    </row>
    <row r="760" spans="2:39" ht="15" customHeight="1" thickBot="1" x14ac:dyDescent="0.2">
      <c r="B760" s="435"/>
      <c r="C760" s="433"/>
      <c r="D760" s="312" t="s">
        <v>514</v>
      </c>
      <c r="E760" s="313">
        <v>1</v>
      </c>
      <c r="F760" s="306">
        <v>2</v>
      </c>
      <c r="G760" s="306">
        <v>7</v>
      </c>
      <c r="H760" s="306">
        <v>9</v>
      </c>
      <c r="I760" s="306">
        <v>35</v>
      </c>
      <c r="J760" s="306">
        <v>18</v>
      </c>
      <c r="K760" s="306">
        <v>6</v>
      </c>
      <c r="L760" s="306">
        <v>0</v>
      </c>
      <c r="M760" s="306">
        <v>1.9</v>
      </c>
      <c r="N760" s="306">
        <v>1.9</v>
      </c>
      <c r="O760" s="306"/>
      <c r="P760" s="306" t="s">
        <v>537</v>
      </c>
      <c r="Q760" s="306">
        <v>1.1000000000000001</v>
      </c>
      <c r="R760" s="306">
        <v>18</v>
      </c>
      <c r="S760" s="307">
        <v>40</v>
      </c>
      <c r="X760" s="311"/>
      <c r="AC760" s="311"/>
      <c r="AF760" s="311"/>
      <c r="AG760" s="311"/>
      <c r="AH760" s="311"/>
      <c r="AI760" s="311"/>
      <c r="AJ760" s="311"/>
      <c r="AK760" s="311"/>
      <c r="AL760" s="311"/>
      <c r="AM760" s="311"/>
    </row>
    <row r="761" spans="2:39" ht="15" customHeight="1" x14ac:dyDescent="0.15">
      <c r="B761" s="435"/>
      <c r="C761" s="433"/>
      <c r="D761" s="295" t="s">
        <v>516</v>
      </c>
      <c r="E761" s="296">
        <v>1</v>
      </c>
      <c r="F761" s="297">
        <v>1</v>
      </c>
      <c r="G761" s="297">
        <v>6</v>
      </c>
      <c r="H761" s="297">
        <v>7</v>
      </c>
      <c r="I761" s="297">
        <v>41</v>
      </c>
      <c r="J761" s="297">
        <v>10</v>
      </c>
      <c r="K761" s="297">
        <v>8</v>
      </c>
      <c r="L761" s="297">
        <v>0</v>
      </c>
      <c r="M761" s="297">
        <v>1.88</v>
      </c>
      <c r="N761" s="297">
        <v>1.88</v>
      </c>
      <c r="O761" s="297"/>
      <c r="P761" s="297" t="s">
        <v>533</v>
      </c>
      <c r="Q761" s="297">
        <v>1.4</v>
      </c>
      <c r="R761" s="297">
        <v>18.3</v>
      </c>
      <c r="S761" s="298">
        <v>40</v>
      </c>
      <c r="X761" s="311"/>
      <c r="AC761" s="311"/>
      <c r="AF761" s="311"/>
      <c r="AG761" s="311"/>
      <c r="AH761" s="311"/>
      <c r="AI761" s="311"/>
      <c r="AJ761" s="311"/>
      <c r="AK761" s="311"/>
      <c r="AL761" s="311"/>
      <c r="AM761" s="311"/>
    </row>
    <row r="762" spans="2:39" ht="15" customHeight="1" x14ac:dyDescent="0.15">
      <c r="B762" s="435"/>
      <c r="C762" s="433"/>
      <c r="D762" s="299" t="s">
        <v>518</v>
      </c>
      <c r="E762" s="300">
        <v>0</v>
      </c>
      <c r="F762" s="301">
        <v>1</v>
      </c>
      <c r="G762" s="301">
        <v>3</v>
      </c>
      <c r="H762" s="301">
        <v>4</v>
      </c>
      <c r="I762" s="301">
        <v>47</v>
      </c>
      <c r="J762" s="301">
        <v>7</v>
      </c>
      <c r="K762" s="301">
        <v>7</v>
      </c>
      <c r="L762" s="301">
        <v>0.01</v>
      </c>
      <c r="M762" s="301">
        <v>1.9</v>
      </c>
      <c r="N762" s="301">
        <v>1.91</v>
      </c>
      <c r="O762" s="301"/>
      <c r="P762" s="301" t="s">
        <v>520</v>
      </c>
      <c r="Q762" s="301">
        <v>1.7</v>
      </c>
      <c r="R762" s="301">
        <v>19.8</v>
      </c>
      <c r="S762" s="302">
        <v>37</v>
      </c>
      <c r="X762" s="311"/>
      <c r="AC762" s="311"/>
      <c r="AF762" s="311"/>
      <c r="AG762" s="311"/>
      <c r="AH762" s="311"/>
      <c r="AI762" s="311"/>
      <c r="AJ762" s="311"/>
      <c r="AK762" s="311"/>
      <c r="AL762" s="311"/>
      <c r="AM762" s="311"/>
    </row>
    <row r="763" spans="2:39" ht="15" customHeight="1" x14ac:dyDescent="0.15">
      <c r="B763" s="435"/>
      <c r="C763" s="433"/>
      <c r="D763" s="299" t="s">
        <v>519</v>
      </c>
      <c r="E763" s="300">
        <v>1</v>
      </c>
      <c r="F763" s="301">
        <v>1</v>
      </c>
      <c r="G763" s="301">
        <v>3</v>
      </c>
      <c r="H763" s="301">
        <v>4</v>
      </c>
      <c r="I763" s="301">
        <v>50</v>
      </c>
      <c r="J763" s="301">
        <v>15</v>
      </c>
      <c r="K763" s="301">
        <v>11</v>
      </c>
      <c r="L763" s="301">
        <v>0</v>
      </c>
      <c r="M763" s="301">
        <v>1.9</v>
      </c>
      <c r="N763" s="301">
        <v>1.9</v>
      </c>
      <c r="O763" s="301"/>
      <c r="P763" s="301" t="s">
        <v>517</v>
      </c>
      <c r="Q763" s="301">
        <v>2</v>
      </c>
      <c r="R763" s="301">
        <v>19.8</v>
      </c>
      <c r="S763" s="302">
        <v>40</v>
      </c>
      <c r="X763" s="311"/>
      <c r="AC763" s="311"/>
      <c r="AF763" s="311"/>
      <c r="AG763" s="311"/>
      <c r="AH763" s="311"/>
      <c r="AI763" s="311"/>
      <c r="AJ763" s="311"/>
      <c r="AK763" s="311"/>
      <c r="AL763" s="311"/>
      <c r="AM763" s="311"/>
    </row>
    <row r="764" spans="2:39" ht="15" customHeight="1" x14ac:dyDescent="0.15">
      <c r="B764" s="435"/>
      <c r="C764" s="433"/>
      <c r="D764" s="299" t="s">
        <v>521</v>
      </c>
      <c r="E764" s="300">
        <v>1</v>
      </c>
      <c r="F764" s="301">
        <v>0</v>
      </c>
      <c r="G764" s="301">
        <v>5</v>
      </c>
      <c r="H764" s="301">
        <v>5</v>
      </c>
      <c r="I764" s="301">
        <v>54</v>
      </c>
      <c r="J764" s="301">
        <v>33</v>
      </c>
      <c r="K764" s="301">
        <v>15</v>
      </c>
      <c r="L764" s="301">
        <v>0</v>
      </c>
      <c r="M764" s="301">
        <v>1.91</v>
      </c>
      <c r="N764" s="301">
        <v>1.91</v>
      </c>
      <c r="O764" s="301"/>
      <c r="P764" s="301" t="s">
        <v>517</v>
      </c>
      <c r="Q764" s="301">
        <v>2.2000000000000002</v>
      </c>
      <c r="R764" s="301">
        <v>19.5</v>
      </c>
      <c r="S764" s="302">
        <v>42</v>
      </c>
      <c r="X764" s="311"/>
      <c r="AC764" s="311"/>
      <c r="AF764" s="311"/>
      <c r="AG764" s="311"/>
      <c r="AH764" s="311"/>
      <c r="AI764" s="311"/>
      <c r="AJ764" s="311"/>
      <c r="AK764" s="311"/>
      <c r="AL764" s="311"/>
      <c r="AM764" s="311"/>
    </row>
    <row r="765" spans="2:39" ht="15" customHeight="1" x14ac:dyDescent="0.15">
      <c r="B765" s="435"/>
      <c r="C765" s="433"/>
      <c r="D765" s="299" t="s">
        <v>522</v>
      </c>
      <c r="E765" s="300">
        <v>1</v>
      </c>
      <c r="F765" s="301">
        <v>0</v>
      </c>
      <c r="G765" s="301">
        <v>5</v>
      </c>
      <c r="H765" s="301">
        <v>5</v>
      </c>
      <c r="I765" s="301">
        <v>52</v>
      </c>
      <c r="J765" s="301">
        <v>31</v>
      </c>
      <c r="K765" s="301">
        <v>16</v>
      </c>
      <c r="L765" s="301">
        <v>0</v>
      </c>
      <c r="M765" s="301">
        <v>1.89</v>
      </c>
      <c r="N765" s="301">
        <v>1.89</v>
      </c>
      <c r="O765" s="301"/>
      <c r="P765" s="301" t="s">
        <v>517</v>
      </c>
      <c r="Q765" s="301">
        <v>2.2999999999999998</v>
      </c>
      <c r="R765" s="301">
        <v>19.7</v>
      </c>
      <c r="S765" s="302">
        <v>42</v>
      </c>
      <c r="X765" s="311"/>
      <c r="AC765" s="311"/>
      <c r="AF765" s="311"/>
      <c r="AG765" s="311"/>
      <c r="AH765" s="311"/>
      <c r="AI765" s="311"/>
      <c r="AJ765" s="311"/>
      <c r="AK765" s="311"/>
      <c r="AL765" s="311"/>
      <c r="AM765" s="311"/>
    </row>
    <row r="766" spans="2:39" ht="15" customHeight="1" x14ac:dyDescent="0.15">
      <c r="B766" s="435"/>
      <c r="C766" s="433"/>
      <c r="D766" s="299" t="s">
        <v>523</v>
      </c>
      <c r="E766" s="300">
        <v>1</v>
      </c>
      <c r="F766" s="301">
        <v>0</v>
      </c>
      <c r="G766" s="301">
        <v>5</v>
      </c>
      <c r="H766" s="301">
        <v>5</v>
      </c>
      <c r="I766" s="301">
        <v>53</v>
      </c>
      <c r="J766" s="301">
        <v>27</v>
      </c>
      <c r="K766" s="301">
        <v>12</v>
      </c>
      <c r="L766" s="301">
        <v>0</v>
      </c>
      <c r="M766" s="301">
        <v>1.89</v>
      </c>
      <c r="N766" s="301">
        <v>1.89</v>
      </c>
      <c r="O766" s="301"/>
      <c r="P766" s="301" t="s">
        <v>520</v>
      </c>
      <c r="Q766" s="301">
        <v>1.7</v>
      </c>
      <c r="R766" s="301">
        <v>18.600000000000001</v>
      </c>
      <c r="S766" s="302">
        <v>42</v>
      </c>
      <c r="X766" s="311"/>
      <c r="AC766" s="311"/>
      <c r="AF766" s="311"/>
      <c r="AG766" s="311"/>
      <c r="AH766" s="311"/>
      <c r="AI766" s="311"/>
      <c r="AJ766" s="311"/>
      <c r="AK766" s="311"/>
      <c r="AL766" s="311"/>
      <c r="AM766" s="311"/>
    </row>
    <row r="767" spans="2:39" ht="15" customHeight="1" x14ac:dyDescent="0.15">
      <c r="B767" s="435"/>
      <c r="C767" s="433"/>
      <c r="D767" s="299" t="s">
        <v>524</v>
      </c>
      <c r="E767" s="300">
        <v>1</v>
      </c>
      <c r="F767" s="301">
        <v>0</v>
      </c>
      <c r="G767" s="301">
        <v>8</v>
      </c>
      <c r="H767" s="301">
        <v>8</v>
      </c>
      <c r="I767" s="301">
        <v>45</v>
      </c>
      <c r="J767" s="301">
        <v>26</v>
      </c>
      <c r="K767" s="301">
        <v>18</v>
      </c>
      <c r="L767" s="301">
        <v>0.04</v>
      </c>
      <c r="M767" s="301">
        <v>1.89</v>
      </c>
      <c r="N767" s="301">
        <v>1.93</v>
      </c>
      <c r="O767" s="301"/>
      <c r="P767" s="301" t="s">
        <v>540</v>
      </c>
      <c r="Q767" s="301">
        <v>1.1000000000000001</v>
      </c>
      <c r="R767" s="301">
        <v>16</v>
      </c>
      <c r="S767" s="302">
        <v>46</v>
      </c>
      <c r="X767" s="311"/>
      <c r="AC767" s="311"/>
      <c r="AF767" s="311"/>
      <c r="AG767" s="311"/>
      <c r="AH767" s="311"/>
      <c r="AI767" s="311"/>
      <c r="AJ767" s="311"/>
      <c r="AK767" s="311"/>
      <c r="AL767" s="311"/>
      <c r="AM767" s="311"/>
    </row>
    <row r="768" spans="2:39" ht="15" customHeight="1" x14ac:dyDescent="0.15">
      <c r="B768" s="435"/>
      <c r="C768" s="433"/>
      <c r="D768" s="299" t="s">
        <v>525</v>
      </c>
      <c r="E768" s="300">
        <v>1</v>
      </c>
      <c r="F768" s="301">
        <v>0</v>
      </c>
      <c r="G768" s="301">
        <v>13</v>
      </c>
      <c r="H768" s="301">
        <v>13</v>
      </c>
      <c r="I768" s="301">
        <v>30</v>
      </c>
      <c r="J768" s="301">
        <v>36</v>
      </c>
      <c r="K768" s="301">
        <v>24</v>
      </c>
      <c r="L768" s="301">
        <v>0.06</v>
      </c>
      <c r="M768" s="301">
        <v>1.87</v>
      </c>
      <c r="N768" s="301">
        <v>1.93</v>
      </c>
      <c r="O768" s="301"/>
      <c r="P768" s="301" t="s">
        <v>532</v>
      </c>
      <c r="Q768" s="301">
        <v>0.9</v>
      </c>
      <c r="R768" s="301">
        <v>13.8</v>
      </c>
      <c r="S768" s="302">
        <v>56</v>
      </c>
      <c r="X768" s="311"/>
      <c r="AC768" s="311"/>
      <c r="AF768" s="311"/>
      <c r="AG768" s="311"/>
      <c r="AH768" s="311"/>
      <c r="AI768" s="311"/>
      <c r="AJ768" s="311"/>
      <c r="AK768" s="311"/>
      <c r="AL768" s="311"/>
      <c r="AM768" s="311"/>
    </row>
    <row r="769" spans="2:39" ht="15" customHeight="1" x14ac:dyDescent="0.15">
      <c r="B769" s="435"/>
      <c r="C769" s="433"/>
      <c r="D769" s="299" t="s">
        <v>526</v>
      </c>
      <c r="E769" s="300">
        <v>0</v>
      </c>
      <c r="F769" s="301">
        <v>0</v>
      </c>
      <c r="G769" s="301">
        <v>13</v>
      </c>
      <c r="H769" s="301">
        <v>13</v>
      </c>
      <c r="I769" s="301">
        <v>29</v>
      </c>
      <c r="J769" s="301">
        <v>28</v>
      </c>
      <c r="K769" s="301">
        <v>21</v>
      </c>
      <c r="L769" s="301">
        <v>0.05</v>
      </c>
      <c r="M769" s="301">
        <v>1.89</v>
      </c>
      <c r="N769" s="301">
        <v>1.94</v>
      </c>
      <c r="O769" s="301"/>
      <c r="P769" s="301" t="s">
        <v>508</v>
      </c>
      <c r="Q769" s="301">
        <v>0.5</v>
      </c>
      <c r="R769" s="301">
        <v>12.5</v>
      </c>
      <c r="S769" s="302">
        <v>66</v>
      </c>
      <c r="X769" s="311"/>
      <c r="AC769" s="311"/>
      <c r="AF769" s="311"/>
      <c r="AG769" s="311"/>
      <c r="AH769" s="311"/>
      <c r="AI769" s="311"/>
      <c r="AJ769" s="311"/>
      <c r="AK769" s="311"/>
      <c r="AL769" s="311"/>
      <c r="AM769" s="311"/>
    </row>
    <row r="770" spans="2:39" ht="15" customHeight="1" x14ac:dyDescent="0.15">
      <c r="B770" s="435"/>
      <c r="C770" s="433"/>
      <c r="D770" s="299" t="s">
        <v>527</v>
      </c>
      <c r="E770" s="300">
        <v>0</v>
      </c>
      <c r="F770" s="301">
        <v>1</v>
      </c>
      <c r="G770" s="301">
        <v>15</v>
      </c>
      <c r="H770" s="301">
        <v>16</v>
      </c>
      <c r="I770" s="301">
        <v>20</v>
      </c>
      <c r="J770" s="301">
        <v>30</v>
      </c>
      <c r="K770" s="301">
        <v>27</v>
      </c>
      <c r="L770" s="301">
        <v>0.09</v>
      </c>
      <c r="M770" s="301">
        <v>1.91</v>
      </c>
      <c r="N770" s="301">
        <v>2</v>
      </c>
      <c r="O770" s="301"/>
      <c r="P770" s="301" t="s">
        <v>495</v>
      </c>
      <c r="Q770" s="301">
        <v>1.9</v>
      </c>
      <c r="R770" s="301">
        <v>12.1</v>
      </c>
      <c r="S770" s="302">
        <v>72</v>
      </c>
      <c r="X770" s="311"/>
      <c r="AC770" s="311"/>
      <c r="AF770" s="311"/>
      <c r="AG770" s="311"/>
      <c r="AH770" s="311"/>
      <c r="AI770" s="311"/>
      <c r="AJ770" s="311"/>
      <c r="AK770" s="311"/>
      <c r="AL770" s="311"/>
      <c r="AM770" s="311"/>
    </row>
    <row r="771" spans="2:39" ht="15" customHeight="1" x14ac:dyDescent="0.15">
      <c r="B771" s="435"/>
      <c r="C771" s="433"/>
      <c r="D771" s="299" t="s">
        <v>528</v>
      </c>
      <c r="E771" s="300">
        <v>0</v>
      </c>
      <c r="F771" s="301">
        <v>0</v>
      </c>
      <c r="G771" s="301">
        <v>9</v>
      </c>
      <c r="H771" s="301">
        <v>9</v>
      </c>
      <c r="I771" s="301">
        <v>19</v>
      </c>
      <c r="J771" s="301">
        <v>30</v>
      </c>
      <c r="K771" s="301">
        <v>17</v>
      </c>
      <c r="L771" s="301">
        <v>7.0000000000000007E-2</v>
      </c>
      <c r="M771" s="301">
        <v>2.0499999999999998</v>
      </c>
      <c r="N771" s="301">
        <v>2.12</v>
      </c>
      <c r="O771" s="301"/>
      <c r="P771" s="301" t="s">
        <v>500</v>
      </c>
      <c r="Q771" s="301">
        <v>1.8</v>
      </c>
      <c r="R771" s="301">
        <v>12.2</v>
      </c>
      <c r="S771" s="302">
        <v>74</v>
      </c>
      <c r="X771" s="311"/>
      <c r="AC771" s="311"/>
      <c r="AF771" s="311"/>
      <c r="AG771" s="311"/>
      <c r="AH771" s="311"/>
      <c r="AI771" s="311"/>
      <c r="AJ771" s="311"/>
      <c r="AK771" s="311"/>
      <c r="AL771" s="311"/>
      <c r="AM771" s="311"/>
    </row>
    <row r="772" spans="2:39" ht="15" customHeight="1" x14ac:dyDescent="0.15">
      <c r="B772" s="435"/>
      <c r="C772" s="433"/>
      <c r="D772" s="299" t="s">
        <v>529</v>
      </c>
      <c r="E772" s="300">
        <v>0</v>
      </c>
      <c r="F772" s="301">
        <v>0</v>
      </c>
      <c r="G772" s="301">
        <v>8</v>
      </c>
      <c r="H772" s="301">
        <v>8</v>
      </c>
      <c r="I772" s="301">
        <v>20</v>
      </c>
      <c r="J772" s="301">
        <v>23</v>
      </c>
      <c r="K772" s="301">
        <v>16</v>
      </c>
      <c r="L772" s="301">
        <v>0.01</v>
      </c>
      <c r="M772" s="301">
        <v>2.06</v>
      </c>
      <c r="N772" s="301">
        <v>2.0699999999999998</v>
      </c>
      <c r="O772" s="301"/>
      <c r="P772" s="301" t="s">
        <v>500</v>
      </c>
      <c r="Q772" s="301">
        <v>1.7</v>
      </c>
      <c r="R772" s="301">
        <v>12.4</v>
      </c>
      <c r="S772" s="302">
        <v>73</v>
      </c>
      <c r="X772" s="311"/>
      <c r="AC772" s="311"/>
      <c r="AF772" s="311"/>
      <c r="AG772" s="311"/>
      <c r="AH772" s="311"/>
      <c r="AI772" s="311"/>
      <c r="AJ772" s="311"/>
      <c r="AK772" s="311"/>
      <c r="AL772" s="311"/>
      <c r="AM772" s="311"/>
    </row>
    <row r="773" spans="2:39" ht="15" customHeight="1" x14ac:dyDescent="0.15">
      <c r="B773" s="435"/>
      <c r="C773" s="433"/>
      <c r="D773" s="299" t="s">
        <v>530</v>
      </c>
      <c r="E773" s="300">
        <v>1</v>
      </c>
      <c r="F773" s="301">
        <v>0</v>
      </c>
      <c r="G773" s="301">
        <v>7</v>
      </c>
      <c r="H773" s="301">
        <v>7</v>
      </c>
      <c r="I773" s="301">
        <v>20</v>
      </c>
      <c r="J773" s="301">
        <v>16</v>
      </c>
      <c r="K773" s="301">
        <v>12</v>
      </c>
      <c r="L773" s="301">
        <v>0.02</v>
      </c>
      <c r="M773" s="301">
        <v>1.97</v>
      </c>
      <c r="N773" s="301">
        <v>1.99</v>
      </c>
      <c r="O773" s="301"/>
      <c r="P773" s="301" t="s">
        <v>500</v>
      </c>
      <c r="Q773" s="301">
        <v>2.8</v>
      </c>
      <c r="R773" s="301">
        <v>11.5</v>
      </c>
      <c r="S773" s="302">
        <v>72</v>
      </c>
      <c r="X773" s="311"/>
      <c r="AC773" s="311"/>
      <c r="AF773" s="311"/>
      <c r="AG773" s="311"/>
      <c r="AH773" s="311"/>
      <c r="AI773" s="311"/>
      <c r="AJ773" s="311"/>
      <c r="AK773" s="311"/>
      <c r="AL773" s="311"/>
      <c r="AM773" s="311"/>
    </row>
    <row r="774" spans="2:39" ht="15" customHeight="1" x14ac:dyDescent="0.15">
      <c r="B774" s="435"/>
      <c r="C774" s="434"/>
      <c r="D774" s="299" t="s">
        <v>531</v>
      </c>
      <c r="E774" s="300">
        <v>1</v>
      </c>
      <c r="F774" s="301">
        <v>0</v>
      </c>
      <c r="G774" s="301">
        <v>5</v>
      </c>
      <c r="H774" s="301">
        <v>5</v>
      </c>
      <c r="I774" s="301">
        <v>20</v>
      </c>
      <c r="J774" s="301">
        <v>16</v>
      </c>
      <c r="K774" s="301">
        <v>10</v>
      </c>
      <c r="L774" s="301">
        <v>0</v>
      </c>
      <c r="M774" s="301">
        <v>1.95</v>
      </c>
      <c r="N774" s="301">
        <v>1.95</v>
      </c>
      <c r="O774" s="301"/>
      <c r="P774" s="301" t="s">
        <v>500</v>
      </c>
      <c r="Q774" s="301">
        <v>2.4</v>
      </c>
      <c r="R774" s="301">
        <v>12</v>
      </c>
      <c r="S774" s="302">
        <v>68</v>
      </c>
      <c r="X774" s="311"/>
      <c r="AC774" s="311"/>
      <c r="AF774" s="311"/>
      <c r="AG774" s="311"/>
      <c r="AH774" s="311"/>
      <c r="AI774" s="311"/>
      <c r="AJ774" s="311"/>
      <c r="AK774" s="311"/>
      <c r="AL774" s="311"/>
      <c r="AM774" s="311"/>
    </row>
    <row r="775" spans="2:39" ht="15" customHeight="1" x14ac:dyDescent="0.15">
      <c r="B775" s="435"/>
      <c r="C775" s="432">
        <v>42665</v>
      </c>
      <c r="D775" s="299" t="s">
        <v>494</v>
      </c>
      <c r="E775" s="300">
        <v>0</v>
      </c>
      <c r="F775" s="301">
        <v>0</v>
      </c>
      <c r="G775" s="301">
        <v>5</v>
      </c>
      <c r="H775" s="301">
        <v>5</v>
      </c>
      <c r="I775" s="301">
        <v>19</v>
      </c>
      <c r="J775" s="301">
        <v>12</v>
      </c>
      <c r="K775" s="301">
        <v>12</v>
      </c>
      <c r="L775" s="301">
        <v>0</v>
      </c>
      <c r="M775" s="301">
        <v>1.93</v>
      </c>
      <c r="N775" s="301">
        <v>1.93</v>
      </c>
      <c r="O775" s="301"/>
      <c r="P775" s="301" t="s">
        <v>500</v>
      </c>
      <c r="Q775" s="301">
        <v>3.1</v>
      </c>
      <c r="R775" s="301">
        <v>11.6</v>
      </c>
      <c r="S775" s="302">
        <v>65</v>
      </c>
      <c r="X775" s="311"/>
      <c r="AC775" s="311"/>
      <c r="AF775" s="311"/>
      <c r="AG775" s="311"/>
      <c r="AH775" s="311"/>
      <c r="AI775" s="311"/>
      <c r="AJ775" s="311"/>
      <c r="AK775" s="311"/>
      <c r="AL775" s="311"/>
      <c r="AM775" s="311"/>
    </row>
    <row r="776" spans="2:39" ht="15" customHeight="1" x14ac:dyDescent="0.15">
      <c r="B776" s="435"/>
      <c r="C776" s="433"/>
      <c r="D776" s="299" t="s">
        <v>497</v>
      </c>
      <c r="E776" s="300">
        <v>0</v>
      </c>
      <c r="F776" s="301">
        <v>0</v>
      </c>
      <c r="G776" s="301">
        <v>4</v>
      </c>
      <c r="H776" s="301">
        <v>4</v>
      </c>
      <c r="I776" s="301">
        <v>21</v>
      </c>
      <c r="J776" s="301">
        <v>11</v>
      </c>
      <c r="K776" s="301">
        <v>8</v>
      </c>
      <c r="L776" s="301">
        <v>0</v>
      </c>
      <c r="M776" s="301">
        <v>1.92</v>
      </c>
      <c r="N776" s="301">
        <v>1.92</v>
      </c>
      <c r="O776" s="301"/>
      <c r="P776" s="301" t="s">
        <v>500</v>
      </c>
      <c r="Q776" s="301">
        <v>2.7</v>
      </c>
      <c r="R776" s="301">
        <v>11.3</v>
      </c>
      <c r="S776" s="302">
        <v>63</v>
      </c>
      <c r="X776" s="311"/>
      <c r="AC776" s="311"/>
      <c r="AF776" s="311"/>
      <c r="AG776" s="311"/>
      <c r="AH776" s="311"/>
      <c r="AI776" s="311"/>
      <c r="AJ776" s="311"/>
      <c r="AK776" s="311"/>
      <c r="AL776" s="311"/>
      <c r="AM776" s="311"/>
    </row>
    <row r="777" spans="2:39" ht="15" customHeight="1" x14ac:dyDescent="0.15">
      <c r="B777" s="435"/>
      <c r="C777" s="433"/>
      <c r="D777" s="299" t="s">
        <v>499</v>
      </c>
      <c r="E777" s="300">
        <v>0</v>
      </c>
      <c r="F777" s="301">
        <v>0</v>
      </c>
      <c r="G777" s="301">
        <v>3</v>
      </c>
      <c r="H777" s="301">
        <v>3</v>
      </c>
      <c r="I777" s="301">
        <v>20</v>
      </c>
      <c r="J777" s="301">
        <v>10</v>
      </c>
      <c r="K777" s="301">
        <v>8</v>
      </c>
      <c r="L777" s="301">
        <v>0</v>
      </c>
      <c r="M777" s="301">
        <v>1.9</v>
      </c>
      <c r="N777" s="301">
        <v>1.9</v>
      </c>
      <c r="O777" s="301"/>
      <c r="P777" s="301" t="s">
        <v>500</v>
      </c>
      <c r="Q777" s="301">
        <v>1.9</v>
      </c>
      <c r="R777" s="301">
        <v>10.7</v>
      </c>
      <c r="S777" s="302">
        <v>67</v>
      </c>
      <c r="X777" s="311"/>
      <c r="AC777" s="311"/>
      <c r="AF777" s="311"/>
      <c r="AG777" s="311"/>
      <c r="AH777" s="311"/>
      <c r="AI777" s="311"/>
      <c r="AJ777" s="311"/>
      <c r="AK777" s="311"/>
      <c r="AL777" s="311"/>
      <c r="AM777" s="311"/>
    </row>
    <row r="778" spans="2:39" ht="15" customHeight="1" x14ac:dyDescent="0.15">
      <c r="B778" s="435"/>
      <c r="C778" s="433"/>
      <c r="D778" s="299" t="s">
        <v>502</v>
      </c>
      <c r="E778" s="300">
        <v>0</v>
      </c>
      <c r="F778" s="301">
        <v>0</v>
      </c>
      <c r="G778" s="301">
        <v>4</v>
      </c>
      <c r="H778" s="301">
        <v>4</v>
      </c>
      <c r="I778" s="301">
        <v>19</v>
      </c>
      <c r="J778" s="301">
        <v>10</v>
      </c>
      <c r="K778" s="301">
        <v>8</v>
      </c>
      <c r="L778" s="301">
        <v>0</v>
      </c>
      <c r="M778" s="301">
        <v>1.93</v>
      </c>
      <c r="N778" s="301">
        <v>1.93</v>
      </c>
      <c r="O778" s="301"/>
      <c r="P778" s="301" t="s">
        <v>500</v>
      </c>
      <c r="Q778" s="301">
        <v>2.8</v>
      </c>
      <c r="R778" s="301">
        <v>10.5</v>
      </c>
      <c r="S778" s="302">
        <v>68</v>
      </c>
      <c r="X778" s="311"/>
      <c r="AC778" s="311"/>
      <c r="AF778" s="311"/>
      <c r="AG778" s="311"/>
      <c r="AH778" s="311"/>
      <c r="AI778" s="311"/>
      <c r="AJ778" s="311"/>
      <c r="AK778" s="311"/>
      <c r="AL778" s="311"/>
      <c r="AM778" s="311"/>
    </row>
    <row r="779" spans="2:39" ht="15" customHeight="1" x14ac:dyDescent="0.15">
      <c r="B779" s="435"/>
      <c r="C779" s="433"/>
      <c r="D779" s="299" t="s">
        <v>505</v>
      </c>
      <c r="E779" s="300">
        <v>0</v>
      </c>
      <c r="F779" s="301">
        <v>0</v>
      </c>
      <c r="G779" s="301">
        <v>4</v>
      </c>
      <c r="H779" s="301">
        <v>4</v>
      </c>
      <c r="I779" s="301">
        <v>16</v>
      </c>
      <c r="J779" s="301">
        <v>22</v>
      </c>
      <c r="K779" s="301">
        <v>7</v>
      </c>
      <c r="L779" s="301">
        <v>0</v>
      </c>
      <c r="M779" s="301">
        <v>1.94</v>
      </c>
      <c r="N779" s="301">
        <v>1.94</v>
      </c>
      <c r="O779" s="301"/>
      <c r="P779" s="301" t="s">
        <v>500</v>
      </c>
      <c r="Q779" s="301">
        <v>2.1</v>
      </c>
      <c r="R779" s="301">
        <v>10.8</v>
      </c>
      <c r="S779" s="302">
        <v>70</v>
      </c>
      <c r="X779" s="311"/>
      <c r="AC779" s="311"/>
      <c r="AF779" s="311"/>
      <c r="AG779" s="311"/>
      <c r="AH779" s="311"/>
      <c r="AI779" s="311"/>
      <c r="AJ779" s="311"/>
      <c r="AK779" s="311"/>
      <c r="AL779" s="311"/>
      <c r="AM779" s="311"/>
    </row>
    <row r="780" spans="2:39" ht="15" customHeight="1" x14ac:dyDescent="0.15">
      <c r="B780" s="435"/>
      <c r="C780" s="433"/>
      <c r="D780" s="299" t="s">
        <v>507</v>
      </c>
      <c r="E780" s="300">
        <v>0</v>
      </c>
      <c r="F780" s="301">
        <v>0</v>
      </c>
      <c r="G780" s="301">
        <v>4</v>
      </c>
      <c r="H780" s="301">
        <v>4</v>
      </c>
      <c r="I780" s="301">
        <v>15</v>
      </c>
      <c r="J780" s="301">
        <v>16</v>
      </c>
      <c r="K780" s="301">
        <v>9</v>
      </c>
      <c r="L780" s="301">
        <v>0</v>
      </c>
      <c r="M780" s="301">
        <v>1.98</v>
      </c>
      <c r="N780" s="301">
        <v>1.98</v>
      </c>
      <c r="O780" s="301"/>
      <c r="P780" s="301" t="s">
        <v>500</v>
      </c>
      <c r="Q780" s="301">
        <v>1.5</v>
      </c>
      <c r="R780" s="301">
        <v>11.2</v>
      </c>
      <c r="S780" s="302">
        <v>69</v>
      </c>
      <c r="X780" s="311"/>
      <c r="AC780" s="311"/>
      <c r="AF780" s="311"/>
      <c r="AG780" s="311"/>
      <c r="AH780" s="311"/>
      <c r="AI780" s="311"/>
      <c r="AJ780" s="311"/>
      <c r="AK780" s="311"/>
      <c r="AL780" s="311"/>
      <c r="AM780" s="311"/>
    </row>
    <row r="781" spans="2:39" ht="15" customHeight="1" x14ac:dyDescent="0.15">
      <c r="B781" s="435"/>
      <c r="C781" s="433"/>
      <c r="D781" s="299" t="s">
        <v>510</v>
      </c>
      <c r="E781" s="300">
        <v>0</v>
      </c>
      <c r="F781" s="301">
        <v>1</v>
      </c>
      <c r="G781" s="301">
        <v>5</v>
      </c>
      <c r="H781" s="301">
        <v>6</v>
      </c>
      <c r="I781" s="301">
        <v>15</v>
      </c>
      <c r="J781" s="301">
        <v>11</v>
      </c>
      <c r="K781" s="301">
        <v>12</v>
      </c>
      <c r="L781" s="301">
        <v>0.01</v>
      </c>
      <c r="M781" s="301">
        <v>1.94</v>
      </c>
      <c r="N781" s="301">
        <v>1.95</v>
      </c>
      <c r="O781" s="301"/>
      <c r="P781" s="301" t="s">
        <v>495</v>
      </c>
      <c r="Q781" s="301">
        <v>2.7</v>
      </c>
      <c r="R781" s="301">
        <v>11.1</v>
      </c>
      <c r="S781" s="302">
        <v>68</v>
      </c>
      <c r="X781" s="311"/>
      <c r="AC781" s="311"/>
      <c r="AF781" s="311"/>
      <c r="AG781" s="311"/>
      <c r="AH781" s="311"/>
      <c r="AI781" s="311"/>
      <c r="AJ781" s="311"/>
      <c r="AK781" s="311"/>
      <c r="AL781" s="311"/>
      <c r="AM781" s="311"/>
    </row>
    <row r="782" spans="2:39" ht="15" customHeight="1" x14ac:dyDescent="0.15">
      <c r="B782" s="435"/>
      <c r="C782" s="433"/>
      <c r="D782" s="299" t="s">
        <v>512</v>
      </c>
      <c r="E782" s="300">
        <v>0</v>
      </c>
      <c r="F782" s="301">
        <v>1</v>
      </c>
      <c r="G782" s="301">
        <v>6</v>
      </c>
      <c r="H782" s="301">
        <v>7</v>
      </c>
      <c r="I782" s="301">
        <v>14</v>
      </c>
      <c r="J782" s="301">
        <v>19</v>
      </c>
      <c r="K782" s="301">
        <v>10</v>
      </c>
      <c r="L782" s="301">
        <v>0</v>
      </c>
      <c r="M782" s="301">
        <v>1.95</v>
      </c>
      <c r="N782" s="301">
        <v>1.95</v>
      </c>
      <c r="O782" s="301"/>
      <c r="P782" s="301" t="s">
        <v>495</v>
      </c>
      <c r="Q782" s="301">
        <v>2.8</v>
      </c>
      <c r="R782" s="301">
        <v>11.9</v>
      </c>
      <c r="S782" s="302">
        <v>69</v>
      </c>
      <c r="X782" s="311"/>
      <c r="AC782" s="311"/>
      <c r="AF782" s="311"/>
      <c r="AG782" s="311"/>
      <c r="AH782" s="311"/>
      <c r="AI782" s="311"/>
      <c r="AJ782" s="311"/>
      <c r="AK782" s="311"/>
      <c r="AL782" s="311"/>
      <c r="AM782" s="311"/>
    </row>
    <row r="783" spans="2:39" ht="15" customHeight="1" x14ac:dyDescent="0.15">
      <c r="B783" s="435"/>
      <c r="C783" s="433"/>
      <c r="D783" s="299" t="s">
        <v>513</v>
      </c>
      <c r="E783" s="300">
        <v>0</v>
      </c>
      <c r="F783" s="301">
        <v>2</v>
      </c>
      <c r="G783" s="301">
        <v>8</v>
      </c>
      <c r="H783" s="301">
        <v>10</v>
      </c>
      <c r="I783" s="301">
        <v>13</v>
      </c>
      <c r="J783" s="301">
        <v>17</v>
      </c>
      <c r="K783" s="301">
        <v>11</v>
      </c>
      <c r="L783" s="301">
        <v>0.01</v>
      </c>
      <c r="M783" s="301">
        <v>1.95</v>
      </c>
      <c r="N783" s="301">
        <v>1.96</v>
      </c>
      <c r="O783" s="301"/>
      <c r="P783" s="301" t="s">
        <v>500</v>
      </c>
      <c r="Q783" s="301">
        <v>1.8</v>
      </c>
      <c r="R783" s="301">
        <v>12.9</v>
      </c>
      <c r="S783" s="302">
        <v>69</v>
      </c>
      <c r="X783" s="311"/>
      <c r="AC783" s="311"/>
      <c r="AF783" s="311"/>
      <c r="AG783" s="311"/>
      <c r="AH783" s="311"/>
      <c r="AI783" s="311"/>
      <c r="AJ783" s="311"/>
      <c r="AK783" s="311"/>
      <c r="AL783" s="311"/>
      <c r="AM783" s="311"/>
    </row>
    <row r="784" spans="2:39" ht="15" customHeight="1" thickBot="1" x14ac:dyDescent="0.2">
      <c r="B784" s="435"/>
      <c r="C784" s="433"/>
      <c r="D784" s="312" t="s">
        <v>514</v>
      </c>
      <c r="E784" s="313">
        <v>0</v>
      </c>
      <c r="F784" s="306">
        <v>2</v>
      </c>
      <c r="G784" s="306">
        <v>8</v>
      </c>
      <c r="H784" s="306">
        <v>10</v>
      </c>
      <c r="I784" s="306">
        <v>15</v>
      </c>
      <c r="J784" s="306">
        <v>22</v>
      </c>
      <c r="K784" s="306">
        <v>15</v>
      </c>
      <c r="L784" s="306">
        <v>0.01</v>
      </c>
      <c r="M784" s="306">
        <v>1.92</v>
      </c>
      <c r="N784" s="306">
        <v>1.93</v>
      </c>
      <c r="O784" s="306"/>
      <c r="P784" s="306" t="s">
        <v>500</v>
      </c>
      <c r="Q784" s="306">
        <v>2.9</v>
      </c>
      <c r="R784" s="306">
        <v>13.7</v>
      </c>
      <c r="S784" s="307">
        <v>63</v>
      </c>
      <c r="X784" s="311"/>
      <c r="AC784" s="311"/>
      <c r="AF784" s="311"/>
      <c r="AG784" s="311"/>
      <c r="AH784" s="311"/>
      <c r="AI784" s="311"/>
      <c r="AJ784" s="311"/>
      <c r="AK784" s="311"/>
      <c r="AL784" s="311"/>
      <c r="AM784" s="311"/>
    </row>
    <row r="785" spans="2:39" ht="15" customHeight="1" x14ac:dyDescent="0.15">
      <c r="B785" s="435"/>
      <c r="C785" s="433"/>
      <c r="D785" s="295" t="s">
        <v>516</v>
      </c>
      <c r="E785" s="296">
        <v>0</v>
      </c>
      <c r="F785" s="297">
        <v>2</v>
      </c>
      <c r="G785" s="297">
        <v>10</v>
      </c>
      <c r="H785" s="297">
        <v>12</v>
      </c>
      <c r="I785" s="297">
        <v>18</v>
      </c>
      <c r="J785" s="297">
        <v>28</v>
      </c>
      <c r="K785" s="297">
        <v>25</v>
      </c>
      <c r="L785" s="297">
        <v>0</v>
      </c>
      <c r="M785" s="297">
        <v>1.93</v>
      </c>
      <c r="N785" s="297">
        <v>1.93</v>
      </c>
      <c r="O785" s="297"/>
      <c r="P785" s="297" t="s">
        <v>500</v>
      </c>
      <c r="Q785" s="297">
        <v>1.9</v>
      </c>
      <c r="R785" s="297">
        <v>14.2</v>
      </c>
      <c r="S785" s="298">
        <v>62</v>
      </c>
      <c r="X785" s="311"/>
      <c r="AC785" s="311"/>
      <c r="AF785" s="311"/>
      <c r="AG785" s="311"/>
      <c r="AH785" s="311"/>
      <c r="AI785" s="311"/>
      <c r="AJ785" s="311"/>
      <c r="AK785" s="311"/>
      <c r="AL785" s="311"/>
      <c r="AM785" s="311"/>
    </row>
    <row r="786" spans="2:39" ht="15" customHeight="1" x14ac:dyDescent="0.15">
      <c r="B786" s="435"/>
      <c r="C786" s="433"/>
      <c r="D786" s="299" t="s">
        <v>518</v>
      </c>
      <c r="E786" s="300">
        <v>0</v>
      </c>
      <c r="F786" s="301">
        <v>2</v>
      </c>
      <c r="G786" s="301">
        <v>8</v>
      </c>
      <c r="H786" s="301">
        <v>10</v>
      </c>
      <c r="I786" s="301">
        <v>22</v>
      </c>
      <c r="J786" s="301">
        <v>41</v>
      </c>
      <c r="K786" s="301">
        <v>25</v>
      </c>
      <c r="L786" s="301">
        <v>0.1</v>
      </c>
      <c r="M786" s="301">
        <v>1.95</v>
      </c>
      <c r="N786" s="301">
        <v>2.0499999999999998</v>
      </c>
      <c r="O786" s="301"/>
      <c r="P786" s="301" t="s">
        <v>500</v>
      </c>
      <c r="Q786" s="301">
        <v>1.4</v>
      </c>
      <c r="R786" s="301">
        <v>16.100000000000001</v>
      </c>
      <c r="S786" s="302">
        <v>64</v>
      </c>
      <c r="X786" s="311"/>
      <c r="AC786" s="311"/>
      <c r="AF786" s="311"/>
      <c r="AG786" s="311"/>
      <c r="AH786" s="311"/>
      <c r="AI786" s="311"/>
      <c r="AJ786" s="311"/>
      <c r="AK786" s="311"/>
      <c r="AL786" s="311"/>
      <c r="AM786" s="311"/>
    </row>
    <row r="787" spans="2:39" ht="15" customHeight="1" x14ac:dyDescent="0.15">
      <c r="B787" s="435"/>
      <c r="C787" s="433"/>
      <c r="D787" s="299" t="s">
        <v>519</v>
      </c>
      <c r="E787" s="300">
        <v>1</v>
      </c>
      <c r="F787" s="301">
        <v>1</v>
      </c>
      <c r="G787" s="301">
        <v>8</v>
      </c>
      <c r="H787" s="301">
        <v>9</v>
      </c>
      <c r="I787" s="301">
        <v>25</v>
      </c>
      <c r="J787" s="301">
        <v>28</v>
      </c>
      <c r="K787" s="301">
        <v>13</v>
      </c>
      <c r="L787" s="301">
        <v>0</v>
      </c>
      <c r="M787" s="301">
        <v>1.91</v>
      </c>
      <c r="N787" s="301">
        <v>1.91</v>
      </c>
      <c r="O787" s="301"/>
      <c r="P787" s="301" t="s">
        <v>500</v>
      </c>
      <c r="Q787" s="301">
        <v>0.6</v>
      </c>
      <c r="R787" s="301">
        <v>17.399999999999999</v>
      </c>
      <c r="S787" s="302">
        <v>64</v>
      </c>
      <c r="X787" s="311"/>
      <c r="AC787" s="311"/>
      <c r="AF787" s="311"/>
      <c r="AG787" s="311"/>
      <c r="AH787" s="311"/>
      <c r="AI787" s="311"/>
      <c r="AJ787" s="311"/>
      <c r="AK787" s="311"/>
      <c r="AL787" s="311"/>
      <c r="AM787" s="311"/>
    </row>
    <row r="788" spans="2:39" ht="15" customHeight="1" x14ac:dyDescent="0.15">
      <c r="B788" s="435"/>
      <c r="C788" s="433"/>
      <c r="D788" s="299" t="s">
        <v>521</v>
      </c>
      <c r="E788" s="300">
        <v>1</v>
      </c>
      <c r="F788" s="301">
        <v>1</v>
      </c>
      <c r="G788" s="301">
        <v>7</v>
      </c>
      <c r="H788" s="301">
        <v>8</v>
      </c>
      <c r="I788" s="301">
        <v>34</v>
      </c>
      <c r="J788" s="301">
        <v>25</v>
      </c>
      <c r="K788" s="301">
        <v>20</v>
      </c>
      <c r="L788" s="301">
        <v>0.03</v>
      </c>
      <c r="M788" s="301">
        <v>1.9</v>
      </c>
      <c r="N788" s="301">
        <v>1.93</v>
      </c>
      <c r="O788" s="301"/>
      <c r="P788" s="301" t="s">
        <v>515</v>
      </c>
      <c r="Q788" s="301">
        <v>0.4</v>
      </c>
      <c r="R788" s="301">
        <v>17.2</v>
      </c>
      <c r="S788" s="302">
        <v>69</v>
      </c>
      <c r="X788" s="311"/>
      <c r="AC788" s="311"/>
      <c r="AF788" s="311"/>
      <c r="AG788" s="311"/>
      <c r="AH788" s="311"/>
      <c r="AI788" s="311"/>
      <c r="AJ788" s="311"/>
      <c r="AK788" s="311"/>
      <c r="AL788" s="311"/>
      <c r="AM788" s="311"/>
    </row>
    <row r="789" spans="2:39" ht="15" customHeight="1" x14ac:dyDescent="0.15">
      <c r="B789" s="435"/>
      <c r="C789" s="433"/>
      <c r="D789" s="299" t="s">
        <v>522</v>
      </c>
      <c r="E789" s="300">
        <v>1</v>
      </c>
      <c r="F789" s="301">
        <v>0</v>
      </c>
      <c r="G789" s="301">
        <v>7</v>
      </c>
      <c r="H789" s="301">
        <v>7</v>
      </c>
      <c r="I789" s="301">
        <v>37</v>
      </c>
      <c r="J789" s="301">
        <v>26</v>
      </c>
      <c r="K789" s="301">
        <v>13</v>
      </c>
      <c r="L789" s="301">
        <v>0.02</v>
      </c>
      <c r="M789" s="301">
        <v>1.86</v>
      </c>
      <c r="N789" s="301">
        <v>1.88</v>
      </c>
      <c r="O789" s="301"/>
      <c r="P789" s="301" t="s">
        <v>541</v>
      </c>
      <c r="Q789" s="301">
        <v>1.9</v>
      </c>
      <c r="R789" s="301">
        <v>16.7</v>
      </c>
      <c r="S789" s="302">
        <v>70</v>
      </c>
      <c r="X789" s="311"/>
      <c r="AC789" s="311"/>
      <c r="AF789" s="311"/>
      <c r="AG789" s="311"/>
      <c r="AH789" s="311"/>
      <c r="AI789" s="311"/>
      <c r="AJ789" s="311"/>
      <c r="AK789" s="311"/>
      <c r="AL789" s="311"/>
      <c r="AM789" s="311"/>
    </row>
    <row r="790" spans="2:39" ht="15" customHeight="1" x14ac:dyDescent="0.15">
      <c r="B790" s="435"/>
      <c r="C790" s="433"/>
      <c r="D790" s="299" t="s">
        <v>523</v>
      </c>
      <c r="E790" s="300">
        <v>1</v>
      </c>
      <c r="F790" s="301">
        <v>0</v>
      </c>
      <c r="G790" s="301">
        <v>10</v>
      </c>
      <c r="H790" s="301">
        <v>10</v>
      </c>
      <c r="I790" s="301">
        <v>33</v>
      </c>
      <c r="J790" s="301">
        <v>22</v>
      </c>
      <c r="K790" s="301">
        <v>19</v>
      </c>
      <c r="L790" s="301">
        <v>0</v>
      </c>
      <c r="M790" s="301">
        <v>1.86</v>
      </c>
      <c r="N790" s="301">
        <v>1.86</v>
      </c>
      <c r="O790" s="301"/>
      <c r="P790" s="301" t="s">
        <v>495</v>
      </c>
      <c r="Q790" s="301">
        <v>1.6</v>
      </c>
      <c r="R790" s="301">
        <v>16.600000000000001</v>
      </c>
      <c r="S790" s="302">
        <v>69</v>
      </c>
      <c r="X790" s="311"/>
      <c r="AC790" s="311"/>
      <c r="AF790" s="311"/>
      <c r="AG790" s="311"/>
      <c r="AH790" s="311"/>
      <c r="AI790" s="311"/>
      <c r="AJ790" s="311"/>
      <c r="AK790" s="311"/>
      <c r="AL790" s="311"/>
      <c r="AM790" s="311"/>
    </row>
    <row r="791" spans="2:39" ht="15" customHeight="1" x14ac:dyDescent="0.15">
      <c r="B791" s="435"/>
      <c r="C791" s="433"/>
      <c r="D791" s="299" t="s">
        <v>524</v>
      </c>
      <c r="E791" s="300">
        <v>1</v>
      </c>
      <c r="F791" s="301">
        <v>0</v>
      </c>
      <c r="G791" s="301">
        <v>10</v>
      </c>
      <c r="H791" s="301">
        <v>10</v>
      </c>
      <c r="I791" s="301">
        <v>27</v>
      </c>
      <c r="J791" s="301">
        <v>34</v>
      </c>
      <c r="K791" s="301">
        <v>25</v>
      </c>
      <c r="L791" s="301">
        <v>0.06</v>
      </c>
      <c r="M791" s="301">
        <v>1.94</v>
      </c>
      <c r="N791" s="301">
        <v>2</v>
      </c>
      <c r="O791" s="301"/>
      <c r="P791" s="301" t="s">
        <v>508</v>
      </c>
      <c r="Q791" s="301">
        <v>1.4</v>
      </c>
      <c r="R791" s="301">
        <v>16.100000000000001</v>
      </c>
      <c r="S791" s="302">
        <v>74</v>
      </c>
      <c r="X791" s="311"/>
      <c r="AC791" s="311"/>
      <c r="AF791" s="311"/>
      <c r="AG791" s="311"/>
      <c r="AH791" s="311"/>
      <c r="AI791" s="311"/>
      <c r="AJ791" s="311"/>
      <c r="AK791" s="311"/>
      <c r="AL791" s="311"/>
      <c r="AM791" s="311"/>
    </row>
    <row r="792" spans="2:39" ht="15" customHeight="1" x14ac:dyDescent="0.15">
      <c r="B792" s="435"/>
      <c r="C792" s="433"/>
      <c r="D792" s="299" t="s">
        <v>525</v>
      </c>
      <c r="E792" s="300">
        <v>1</v>
      </c>
      <c r="F792" s="301">
        <v>0</v>
      </c>
      <c r="G792" s="301">
        <v>11</v>
      </c>
      <c r="H792" s="301">
        <v>11</v>
      </c>
      <c r="I792" s="301">
        <v>21</v>
      </c>
      <c r="J792" s="301">
        <v>40</v>
      </c>
      <c r="K792" s="301">
        <v>24</v>
      </c>
      <c r="L792" s="301">
        <v>7.0000000000000007E-2</v>
      </c>
      <c r="M792" s="301">
        <v>1.96</v>
      </c>
      <c r="N792" s="301">
        <v>2.0299999999999998</v>
      </c>
      <c r="O792" s="301"/>
      <c r="P792" s="301" t="s">
        <v>508</v>
      </c>
      <c r="Q792" s="301">
        <v>0.9</v>
      </c>
      <c r="R792" s="301">
        <v>15.9</v>
      </c>
      <c r="S792" s="302">
        <v>73</v>
      </c>
      <c r="X792" s="311"/>
      <c r="AC792" s="311"/>
      <c r="AF792" s="311"/>
      <c r="AG792" s="311"/>
      <c r="AH792" s="311"/>
      <c r="AI792" s="311"/>
      <c r="AJ792" s="311"/>
      <c r="AK792" s="311"/>
      <c r="AL792" s="311"/>
      <c r="AM792" s="311"/>
    </row>
    <row r="793" spans="2:39" ht="15" customHeight="1" x14ac:dyDescent="0.15">
      <c r="B793" s="435"/>
      <c r="C793" s="433"/>
      <c r="D793" s="299" t="s">
        <v>526</v>
      </c>
      <c r="E793" s="300">
        <v>1</v>
      </c>
      <c r="F793" s="301">
        <v>1</v>
      </c>
      <c r="G793" s="301">
        <v>12</v>
      </c>
      <c r="H793" s="301">
        <v>13</v>
      </c>
      <c r="I793" s="301">
        <v>17</v>
      </c>
      <c r="J793" s="301">
        <v>42</v>
      </c>
      <c r="K793" s="301">
        <v>29</v>
      </c>
      <c r="L793" s="301">
        <v>0.04</v>
      </c>
      <c r="M793" s="301">
        <v>1.95</v>
      </c>
      <c r="N793" s="301">
        <v>1.99</v>
      </c>
      <c r="O793" s="301"/>
      <c r="P793" s="301" t="s">
        <v>500</v>
      </c>
      <c r="Q793" s="301">
        <v>0.9</v>
      </c>
      <c r="R793" s="301">
        <v>15.7</v>
      </c>
      <c r="S793" s="302">
        <v>75</v>
      </c>
      <c r="X793" s="311"/>
      <c r="AC793" s="311"/>
      <c r="AF793" s="311"/>
      <c r="AG793" s="311"/>
      <c r="AH793" s="311"/>
      <c r="AI793" s="311"/>
      <c r="AJ793" s="311"/>
      <c r="AK793" s="311"/>
      <c r="AL793" s="311"/>
      <c r="AM793" s="311"/>
    </row>
    <row r="794" spans="2:39" ht="15" customHeight="1" x14ac:dyDescent="0.15">
      <c r="B794" s="435"/>
      <c r="C794" s="433"/>
      <c r="D794" s="299" t="s">
        <v>527</v>
      </c>
      <c r="E794" s="300">
        <v>1</v>
      </c>
      <c r="F794" s="301">
        <v>1</v>
      </c>
      <c r="G794" s="301">
        <v>12</v>
      </c>
      <c r="H794" s="301">
        <v>13</v>
      </c>
      <c r="I794" s="301">
        <v>17</v>
      </c>
      <c r="J794" s="301">
        <v>44</v>
      </c>
      <c r="K794" s="301">
        <v>31</v>
      </c>
      <c r="L794" s="301">
        <v>0.02</v>
      </c>
      <c r="M794" s="301">
        <v>1.97</v>
      </c>
      <c r="N794" s="301">
        <v>1.99</v>
      </c>
      <c r="O794" s="301"/>
      <c r="P794" s="301" t="s">
        <v>500</v>
      </c>
      <c r="Q794" s="301">
        <v>1.5</v>
      </c>
      <c r="R794" s="301">
        <v>15.8</v>
      </c>
      <c r="S794" s="302">
        <v>76</v>
      </c>
      <c r="X794" s="311"/>
      <c r="AC794" s="311"/>
      <c r="AF794" s="311"/>
      <c r="AG794" s="311"/>
      <c r="AH794" s="311"/>
      <c r="AI794" s="311"/>
      <c r="AJ794" s="311"/>
      <c r="AK794" s="311"/>
      <c r="AL794" s="311"/>
      <c r="AM794" s="311"/>
    </row>
    <row r="795" spans="2:39" ht="15" customHeight="1" x14ac:dyDescent="0.15">
      <c r="B795" s="435"/>
      <c r="C795" s="433"/>
      <c r="D795" s="299" t="s">
        <v>528</v>
      </c>
      <c r="E795" s="300">
        <v>0</v>
      </c>
      <c r="F795" s="301">
        <v>0</v>
      </c>
      <c r="G795" s="301">
        <v>10</v>
      </c>
      <c r="H795" s="301">
        <v>10</v>
      </c>
      <c r="I795" s="301">
        <v>14</v>
      </c>
      <c r="J795" s="301">
        <v>46</v>
      </c>
      <c r="K795" s="301">
        <v>26</v>
      </c>
      <c r="L795" s="301">
        <v>0.05</v>
      </c>
      <c r="M795" s="301">
        <v>2.25</v>
      </c>
      <c r="N795" s="301">
        <v>2.2999999999999998</v>
      </c>
      <c r="O795" s="301"/>
      <c r="P795" s="301" t="s">
        <v>500</v>
      </c>
      <c r="Q795" s="301">
        <v>1.5</v>
      </c>
      <c r="R795" s="301">
        <v>15.7</v>
      </c>
      <c r="S795" s="302">
        <v>79</v>
      </c>
      <c r="X795" s="311"/>
      <c r="AC795" s="311"/>
      <c r="AF795" s="311"/>
      <c r="AG795" s="311"/>
      <c r="AH795" s="311"/>
      <c r="AI795" s="311"/>
      <c r="AJ795" s="311"/>
      <c r="AK795" s="311"/>
      <c r="AL795" s="311"/>
      <c r="AM795" s="311"/>
    </row>
    <row r="796" spans="2:39" ht="15" customHeight="1" x14ac:dyDescent="0.15">
      <c r="B796" s="435"/>
      <c r="C796" s="433"/>
      <c r="D796" s="299" t="s">
        <v>529</v>
      </c>
      <c r="E796" s="300">
        <v>0</v>
      </c>
      <c r="F796" s="301">
        <v>0</v>
      </c>
      <c r="G796" s="301">
        <v>9</v>
      </c>
      <c r="H796" s="301">
        <v>9</v>
      </c>
      <c r="I796" s="301">
        <v>13</v>
      </c>
      <c r="J796" s="301">
        <v>33</v>
      </c>
      <c r="K796" s="301">
        <v>25</v>
      </c>
      <c r="L796" s="301">
        <v>0.04</v>
      </c>
      <c r="M796" s="301">
        <v>2.41</v>
      </c>
      <c r="N796" s="301">
        <v>2.4500000000000002</v>
      </c>
      <c r="O796" s="301"/>
      <c r="P796" s="301" t="s">
        <v>508</v>
      </c>
      <c r="Q796" s="301">
        <v>1.2</v>
      </c>
      <c r="R796" s="301">
        <v>15</v>
      </c>
      <c r="S796" s="302">
        <v>78</v>
      </c>
      <c r="X796" s="311"/>
      <c r="AC796" s="311"/>
      <c r="AF796" s="311"/>
      <c r="AG796" s="311"/>
      <c r="AH796" s="311"/>
      <c r="AI796" s="311"/>
      <c r="AJ796" s="311"/>
      <c r="AK796" s="311"/>
      <c r="AL796" s="311"/>
      <c r="AM796" s="311"/>
    </row>
    <row r="797" spans="2:39" ht="15" customHeight="1" x14ac:dyDescent="0.15">
      <c r="B797" s="435"/>
      <c r="C797" s="433"/>
      <c r="D797" s="299" t="s">
        <v>530</v>
      </c>
      <c r="E797" s="300">
        <v>0</v>
      </c>
      <c r="F797" s="301">
        <v>0</v>
      </c>
      <c r="G797" s="301">
        <v>8</v>
      </c>
      <c r="H797" s="301">
        <v>8</v>
      </c>
      <c r="I797" s="301">
        <v>12</v>
      </c>
      <c r="J797" s="301">
        <v>28</v>
      </c>
      <c r="K797" s="301">
        <v>19</v>
      </c>
      <c r="L797" s="301">
        <v>0.04</v>
      </c>
      <c r="M797" s="301">
        <v>2.2599999999999998</v>
      </c>
      <c r="N797" s="301">
        <v>2.2999999999999998</v>
      </c>
      <c r="O797" s="301"/>
      <c r="P797" s="301" t="s">
        <v>500</v>
      </c>
      <c r="Q797" s="301">
        <v>1.9</v>
      </c>
      <c r="R797" s="301">
        <v>14.9</v>
      </c>
      <c r="S797" s="302">
        <v>81</v>
      </c>
      <c r="X797" s="311"/>
      <c r="AC797" s="311"/>
      <c r="AF797" s="311"/>
      <c r="AG797" s="311"/>
      <c r="AH797" s="311"/>
      <c r="AI797" s="311"/>
      <c r="AJ797" s="311"/>
      <c r="AK797" s="311"/>
      <c r="AL797" s="311"/>
      <c r="AM797" s="311"/>
    </row>
    <row r="798" spans="2:39" ht="15" customHeight="1" x14ac:dyDescent="0.15">
      <c r="B798" s="435"/>
      <c r="C798" s="434"/>
      <c r="D798" s="299" t="s">
        <v>531</v>
      </c>
      <c r="E798" s="300">
        <v>0</v>
      </c>
      <c r="F798" s="301">
        <v>0</v>
      </c>
      <c r="G798" s="301">
        <v>8</v>
      </c>
      <c r="H798" s="301">
        <v>8</v>
      </c>
      <c r="I798" s="301">
        <v>9</v>
      </c>
      <c r="J798" s="301">
        <v>33</v>
      </c>
      <c r="K798" s="301">
        <v>16</v>
      </c>
      <c r="L798" s="301">
        <v>0.03</v>
      </c>
      <c r="M798" s="301">
        <v>2.13</v>
      </c>
      <c r="N798" s="301">
        <v>2.16</v>
      </c>
      <c r="O798" s="301"/>
      <c r="P798" s="301" t="s">
        <v>500</v>
      </c>
      <c r="Q798" s="301">
        <v>1</v>
      </c>
      <c r="R798" s="301">
        <v>13.7</v>
      </c>
      <c r="S798" s="302">
        <v>86</v>
      </c>
      <c r="X798" s="311"/>
      <c r="AC798" s="311"/>
      <c r="AF798" s="311"/>
      <c r="AG798" s="311"/>
      <c r="AH798" s="311"/>
      <c r="AI798" s="311"/>
      <c r="AJ798" s="311"/>
      <c r="AK798" s="311"/>
      <c r="AL798" s="311"/>
      <c r="AM798" s="311"/>
    </row>
    <row r="799" spans="2:39" ht="15" customHeight="1" x14ac:dyDescent="0.15">
      <c r="B799" s="435"/>
      <c r="C799" s="432">
        <v>42666</v>
      </c>
      <c r="D799" s="299" t="s">
        <v>494</v>
      </c>
      <c r="E799" s="300">
        <v>0</v>
      </c>
      <c r="F799" s="301">
        <v>0</v>
      </c>
      <c r="G799" s="301">
        <v>9</v>
      </c>
      <c r="H799" s="301">
        <v>9</v>
      </c>
      <c r="I799" s="301">
        <v>8</v>
      </c>
      <c r="J799" s="301">
        <v>38</v>
      </c>
      <c r="K799" s="301">
        <v>23</v>
      </c>
      <c r="L799" s="301">
        <v>0.03</v>
      </c>
      <c r="M799" s="301">
        <v>2.0299999999999998</v>
      </c>
      <c r="N799" s="301">
        <v>2.06</v>
      </c>
      <c r="O799" s="301"/>
      <c r="P799" s="301" t="s">
        <v>495</v>
      </c>
      <c r="Q799" s="301">
        <v>1.8</v>
      </c>
      <c r="R799" s="301">
        <v>13.9</v>
      </c>
      <c r="S799" s="302">
        <v>86</v>
      </c>
      <c r="X799" s="311"/>
      <c r="AC799" s="311"/>
      <c r="AF799" s="311"/>
      <c r="AG799" s="311"/>
      <c r="AH799" s="311"/>
      <c r="AI799" s="311"/>
      <c r="AJ799" s="311"/>
      <c r="AK799" s="311"/>
      <c r="AL799" s="311"/>
      <c r="AM799" s="311"/>
    </row>
    <row r="800" spans="2:39" ht="15" customHeight="1" x14ac:dyDescent="0.15">
      <c r="B800" s="435"/>
      <c r="C800" s="433"/>
      <c r="D800" s="299" t="s">
        <v>497</v>
      </c>
      <c r="E800" s="300">
        <v>0</v>
      </c>
      <c r="F800" s="301">
        <v>0</v>
      </c>
      <c r="G800" s="301">
        <v>11</v>
      </c>
      <c r="H800" s="301">
        <v>11</v>
      </c>
      <c r="I800" s="301">
        <v>8</v>
      </c>
      <c r="J800" s="301">
        <v>30</v>
      </c>
      <c r="K800" s="301">
        <v>22</v>
      </c>
      <c r="L800" s="301">
        <v>0.03</v>
      </c>
      <c r="M800" s="301">
        <v>2.0699999999999998</v>
      </c>
      <c r="N800" s="301">
        <v>2.1</v>
      </c>
      <c r="O800" s="301"/>
      <c r="P800" s="301" t="s">
        <v>508</v>
      </c>
      <c r="Q800" s="301">
        <v>1.2</v>
      </c>
      <c r="R800" s="301">
        <v>13.3</v>
      </c>
      <c r="S800" s="302">
        <v>86</v>
      </c>
      <c r="X800" s="311"/>
      <c r="AC800" s="311"/>
      <c r="AF800" s="311"/>
      <c r="AG800" s="311"/>
      <c r="AH800" s="311"/>
      <c r="AI800" s="311"/>
      <c r="AJ800" s="311"/>
      <c r="AK800" s="311"/>
      <c r="AL800" s="311"/>
      <c r="AM800" s="311"/>
    </row>
    <row r="801" spans="2:39" ht="15" customHeight="1" x14ac:dyDescent="0.15">
      <c r="B801" s="435"/>
      <c r="C801" s="433"/>
      <c r="D801" s="299" t="s">
        <v>499</v>
      </c>
      <c r="E801" s="300">
        <v>0</v>
      </c>
      <c r="F801" s="301">
        <v>1</v>
      </c>
      <c r="G801" s="301">
        <v>12</v>
      </c>
      <c r="H801" s="301">
        <v>13</v>
      </c>
      <c r="I801" s="301">
        <v>7</v>
      </c>
      <c r="J801" s="301">
        <v>36</v>
      </c>
      <c r="K801" s="301">
        <v>21</v>
      </c>
      <c r="L801" s="301">
        <v>0</v>
      </c>
      <c r="M801" s="301">
        <v>2.02</v>
      </c>
      <c r="N801" s="301">
        <v>2.02</v>
      </c>
      <c r="O801" s="301"/>
      <c r="P801" s="301" t="s">
        <v>500</v>
      </c>
      <c r="Q801" s="301">
        <v>1.9</v>
      </c>
      <c r="R801" s="301">
        <v>11.7</v>
      </c>
      <c r="S801" s="302">
        <v>90</v>
      </c>
      <c r="X801" s="311"/>
      <c r="AC801" s="311"/>
      <c r="AF801" s="311"/>
      <c r="AG801" s="311"/>
      <c r="AH801" s="311"/>
      <c r="AI801" s="311"/>
      <c r="AJ801" s="311"/>
      <c r="AK801" s="311"/>
      <c r="AL801" s="311"/>
      <c r="AM801" s="311"/>
    </row>
    <row r="802" spans="2:39" ht="15" customHeight="1" x14ac:dyDescent="0.15">
      <c r="B802" s="435"/>
      <c r="C802" s="433"/>
      <c r="D802" s="299" t="s">
        <v>502</v>
      </c>
      <c r="E802" s="300">
        <v>0</v>
      </c>
      <c r="F802" s="301">
        <v>1</v>
      </c>
      <c r="G802" s="301">
        <v>11</v>
      </c>
      <c r="H802" s="301">
        <v>12</v>
      </c>
      <c r="I802" s="301">
        <v>6</v>
      </c>
      <c r="J802" s="301">
        <v>33</v>
      </c>
      <c r="K802" s="301">
        <v>19</v>
      </c>
      <c r="L802" s="301">
        <v>7.0000000000000007E-2</v>
      </c>
      <c r="M802" s="301">
        <v>2.0699999999999998</v>
      </c>
      <c r="N802" s="301">
        <v>2.14</v>
      </c>
      <c r="O802" s="301"/>
      <c r="P802" s="301" t="s">
        <v>495</v>
      </c>
      <c r="Q802" s="301">
        <v>1.9</v>
      </c>
      <c r="R802" s="301">
        <v>11.7</v>
      </c>
      <c r="S802" s="302">
        <v>76</v>
      </c>
      <c r="X802" s="311"/>
      <c r="AC802" s="311"/>
      <c r="AF802" s="311"/>
      <c r="AG802" s="311"/>
      <c r="AH802" s="311"/>
      <c r="AI802" s="311"/>
      <c r="AJ802" s="311"/>
      <c r="AK802" s="311"/>
      <c r="AL802" s="311"/>
      <c r="AM802" s="311"/>
    </row>
    <row r="803" spans="2:39" ht="15" customHeight="1" x14ac:dyDescent="0.15">
      <c r="B803" s="435"/>
      <c r="C803" s="433"/>
      <c r="D803" s="299" t="s">
        <v>505</v>
      </c>
      <c r="E803" s="300">
        <v>0</v>
      </c>
      <c r="F803" s="301">
        <v>1</v>
      </c>
      <c r="G803" s="301">
        <v>9</v>
      </c>
      <c r="H803" s="301">
        <v>10</v>
      </c>
      <c r="I803" s="301">
        <v>6</v>
      </c>
      <c r="J803" s="301">
        <v>38</v>
      </c>
      <c r="K803" s="301">
        <v>19</v>
      </c>
      <c r="L803" s="301">
        <v>0.01</v>
      </c>
      <c r="M803" s="301">
        <v>2.0699999999999998</v>
      </c>
      <c r="N803" s="301">
        <v>2.08</v>
      </c>
      <c r="O803" s="301"/>
      <c r="P803" s="301" t="s">
        <v>495</v>
      </c>
      <c r="Q803" s="301">
        <v>1.8</v>
      </c>
      <c r="R803" s="301">
        <v>11.7</v>
      </c>
      <c r="S803" s="302">
        <v>80</v>
      </c>
      <c r="X803" s="311"/>
      <c r="AC803" s="311"/>
      <c r="AF803" s="311"/>
      <c r="AG803" s="311"/>
      <c r="AH803" s="311"/>
      <c r="AI803" s="311"/>
      <c r="AJ803" s="311"/>
      <c r="AK803" s="311"/>
      <c r="AL803" s="311"/>
      <c r="AM803" s="311"/>
    </row>
    <row r="804" spans="2:39" ht="15" customHeight="1" x14ac:dyDescent="0.15">
      <c r="B804" s="435"/>
      <c r="C804" s="433"/>
      <c r="D804" s="299" t="s">
        <v>507</v>
      </c>
      <c r="E804" s="300">
        <v>0</v>
      </c>
      <c r="F804" s="301">
        <v>1</v>
      </c>
      <c r="G804" s="301">
        <v>7</v>
      </c>
      <c r="H804" s="301">
        <v>8</v>
      </c>
      <c r="I804" s="301">
        <v>7</v>
      </c>
      <c r="J804" s="301">
        <v>34</v>
      </c>
      <c r="K804" s="301">
        <v>16</v>
      </c>
      <c r="L804" s="301">
        <v>0.01</v>
      </c>
      <c r="M804" s="301">
        <v>2.06</v>
      </c>
      <c r="N804" s="301">
        <v>2.0699999999999998</v>
      </c>
      <c r="O804" s="301"/>
      <c r="P804" s="301" t="s">
        <v>495</v>
      </c>
      <c r="Q804" s="301">
        <v>1.5</v>
      </c>
      <c r="R804" s="301">
        <v>10.8</v>
      </c>
      <c r="S804" s="302">
        <v>88</v>
      </c>
      <c r="X804" s="311"/>
      <c r="AC804" s="311"/>
      <c r="AF804" s="311"/>
      <c r="AG804" s="311"/>
      <c r="AH804" s="311"/>
      <c r="AI804" s="311"/>
      <c r="AJ804" s="311"/>
      <c r="AK804" s="311"/>
      <c r="AL804" s="311"/>
      <c r="AM804" s="311"/>
    </row>
    <row r="805" spans="2:39" ht="15" customHeight="1" x14ac:dyDescent="0.15">
      <c r="B805" s="435"/>
      <c r="C805" s="433"/>
      <c r="D805" s="299" t="s">
        <v>510</v>
      </c>
      <c r="E805" s="300">
        <v>0</v>
      </c>
      <c r="F805" s="301">
        <v>1</v>
      </c>
      <c r="G805" s="301">
        <v>8</v>
      </c>
      <c r="H805" s="301">
        <v>9</v>
      </c>
      <c r="I805" s="301">
        <v>7</v>
      </c>
      <c r="J805" s="301">
        <v>28</v>
      </c>
      <c r="K805" s="301">
        <v>23</v>
      </c>
      <c r="L805" s="301">
        <v>0.05</v>
      </c>
      <c r="M805" s="301">
        <v>1.98</v>
      </c>
      <c r="N805" s="301">
        <v>2.0299999999999998</v>
      </c>
      <c r="O805" s="301"/>
      <c r="P805" s="301" t="s">
        <v>500</v>
      </c>
      <c r="Q805" s="301">
        <v>0.9</v>
      </c>
      <c r="R805" s="301">
        <v>12.5</v>
      </c>
      <c r="S805" s="302">
        <v>81</v>
      </c>
      <c r="X805" s="311"/>
      <c r="AC805" s="311"/>
      <c r="AF805" s="311"/>
      <c r="AG805" s="311"/>
      <c r="AH805" s="311"/>
      <c r="AI805" s="311"/>
      <c r="AJ805" s="311"/>
      <c r="AK805" s="311"/>
      <c r="AL805" s="311"/>
      <c r="AM805" s="311"/>
    </row>
    <row r="806" spans="2:39" ht="15" customHeight="1" x14ac:dyDescent="0.15">
      <c r="B806" s="435"/>
      <c r="C806" s="433"/>
      <c r="D806" s="299" t="s">
        <v>512</v>
      </c>
      <c r="E806" s="300">
        <v>0</v>
      </c>
      <c r="F806" s="301">
        <v>2</v>
      </c>
      <c r="G806" s="301">
        <v>8</v>
      </c>
      <c r="H806" s="301">
        <v>10</v>
      </c>
      <c r="I806" s="301">
        <v>13</v>
      </c>
      <c r="J806" s="301">
        <v>43</v>
      </c>
      <c r="K806" s="301">
        <v>27</v>
      </c>
      <c r="L806" s="301">
        <v>0</v>
      </c>
      <c r="M806" s="301">
        <v>1.98</v>
      </c>
      <c r="N806" s="301">
        <v>1.98</v>
      </c>
      <c r="O806" s="301"/>
      <c r="P806" s="301" t="s">
        <v>508</v>
      </c>
      <c r="Q806" s="301">
        <v>1.9</v>
      </c>
      <c r="R806" s="301">
        <v>15.3</v>
      </c>
      <c r="S806" s="302">
        <v>64</v>
      </c>
      <c r="X806" s="311"/>
      <c r="AC806" s="311"/>
      <c r="AF806" s="311"/>
      <c r="AG806" s="311"/>
      <c r="AH806" s="311"/>
      <c r="AI806" s="311"/>
      <c r="AJ806" s="311"/>
      <c r="AK806" s="311"/>
      <c r="AL806" s="311"/>
      <c r="AM806" s="311"/>
    </row>
    <row r="807" spans="2:39" ht="15" customHeight="1" x14ac:dyDescent="0.15">
      <c r="B807" s="435"/>
      <c r="C807" s="433"/>
      <c r="D807" s="299" t="s">
        <v>513</v>
      </c>
      <c r="E807" s="300">
        <v>0</v>
      </c>
      <c r="F807" s="301">
        <v>1</v>
      </c>
      <c r="G807" s="301">
        <v>6</v>
      </c>
      <c r="H807" s="301">
        <v>7</v>
      </c>
      <c r="I807" s="301">
        <v>25</v>
      </c>
      <c r="J807" s="301">
        <v>19</v>
      </c>
      <c r="K807" s="301">
        <v>17</v>
      </c>
      <c r="L807" s="301">
        <v>0</v>
      </c>
      <c r="M807" s="301">
        <v>1.93</v>
      </c>
      <c r="N807" s="301">
        <v>1.93</v>
      </c>
      <c r="O807" s="301"/>
      <c r="P807" s="301" t="s">
        <v>500</v>
      </c>
      <c r="Q807" s="301">
        <v>2.5</v>
      </c>
      <c r="R807" s="301">
        <v>17.3</v>
      </c>
      <c r="S807" s="302">
        <v>56</v>
      </c>
      <c r="X807" s="311"/>
      <c r="AC807" s="311"/>
      <c r="AF807" s="311"/>
      <c r="AG807" s="311"/>
      <c r="AH807" s="311"/>
      <c r="AI807" s="311"/>
      <c r="AJ807" s="311"/>
      <c r="AK807" s="311"/>
      <c r="AL807" s="311"/>
      <c r="AM807" s="311"/>
    </row>
    <row r="808" spans="2:39" ht="15" customHeight="1" thickBot="1" x14ac:dyDescent="0.2">
      <c r="B808" s="435"/>
      <c r="C808" s="433"/>
      <c r="D808" s="312" t="s">
        <v>514</v>
      </c>
      <c r="E808" s="313">
        <v>0</v>
      </c>
      <c r="F808" s="306">
        <v>1</v>
      </c>
      <c r="G808" s="306">
        <v>6</v>
      </c>
      <c r="H808" s="306">
        <v>7</v>
      </c>
      <c r="I808" s="306">
        <v>32</v>
      </c>
      <c r="J808" s="306">
        <v>22</v>
      </c>
      <c r="K808" s="306">
        <v>13</v>
      </c>
      <c r="L808" s="306">
        <v>0</v>
      </c>
      <c r="M808" s="306">
        <v>1.92</v>
      </c>
      <c r="N808" s="306">
        <v>1.92</v>
      </c>
      <c r="O808" s="306"/>
      <c r="P808" s="306" t="s">
        <v>508</v>
      </c>
      <c r="Q808" s="306">
        <v>3.3</v>
      </c>
      <c r="R808" s="306">
        <v>19.3</v>
      </c>
      <c r="S808" s="307">
        <v>49</v>
      </c>
      <c r="X808" s="311"/>
      <c r="AC808" s="311"/>
      <c r="AF808" s="311"/>
      <c r="AG808" s="311"/>
      <c r="AH808" s="311"/>
      <c r="AI808" s="311"/>
      <c r="AJ808" s="311"/>
      <c r="AK808" s="311"/>
      <c r="AL808" s="311"/>
      <c r="AM808" s="311"/>
    </row>
    <row r="809" spans="2:39" ht="15" customHeight="1" x14ac:dyDescent="0.15">
      <c r="B809" s="435"/>
      <c r="C809" s="433"/>
      <c r="D809" s="295" t="s">
        <v>516</v>
      </c>
      <c r="E809" s="296">
        <v>1</v>
      </c>
      <c r="F809" s="297">
        <v>1</v>
      </c>
      <c r="G809" s="297">
        <v>6</v>
      </c>
      <c r="H809" s="297">
        <v>7</v>
      </c>
      <c r="I809" s="297">
        <v>38</v>
      </c>
      <c r="J809" s="297">
        <v>10</v>
      </c>
      <c r="K809" s="297">
        <v>9</v>
      </c>
      <c r="L809" s="297">
        <v>0.02</v>
      </c>
      <c r="M809" s="297">
        <v>1.88</v>
      </c>
      <c r="N809" s="297">
        <v>1.9</v>
      </c>
      <c r="O809" s="297"/>
      <c r="P809" s="297" t="s">
        <v>533</v>
      </c>
      <c r="Q809" s="297">
        <v>2.5</v>
      </c>
      <c r="R809" s="297">
        <v>21.2</v>
      </c>
      <c r="S809" s="298">
        <v>44</v>
      </c>
      <c r="X809" s="311"/>
      <c r="AC809" s="311"/>
      <c r="AF809" s="311"/>
      <c r="AG809" s="311"/>
      <c r="AH809" s="311"/>
      <c r="AI809" s="311"/>
      <c r="AJ809" s="311"/>
      <c r="AK809" s="311"/>
      <c r="AL809" s="311"/>
      <c r="AM809" s="311"/>
    </row>
    <row r="810" spans="2:39" ht="15" customHeight="1" x14ac:dyDescent="0.15">
      <c r="B810" s="435"/>
      <c r="C810" s="433"/>
      <c r="D810" s="299" t="s">
        <v>518</v>
      </c>
      <c r="E810" s="300">
        <v>0</v>
      </c>
      <c r="F810" s="301">
        <v>2</v>
      </c>
      <c r="G810" s="301">
        <v>4</v>
      </c>
      <c r="H810" s="301">
        <v>6</v>
      </c>
      <c r="I810" s="301">
        <v>42</v>
      </c>
      <c r="J810" s="301">
        <v>13</v>
      </c>
      <c r="K810" s="301">
        <v>5</v>
      </c>
      <c r="L810" s="301">
        <v>0</v>
      </c>
      <c r="M810" s="301">
        <v>1.87</v>
      </c>
      <c r="N810" s="301">
        <v>1.87</v>
      </c>
      <c r="O810" s="301"/>
      <c r="P810" s="301" t="s">
        <v>533</v>
      </c>
      <c r="Q810" s="301">
        <v>2.5</v>
      </c>
      <c r="R810" s="301">
        <v>22.4</v>
      </c>
      <c r="S810" s="302">
        <v>45</v>
      </c>
      <c r="X810" s="311"/>
      <c r="AC810" s="311"/>
      <c r="AF810" s="311"/>
      <c r="AG810" s="311"/>
      <c r="AH810" s="311"/>
      <c r="AI810" s="311"/>
      <c r="AJ810" s="311"/>
      <c r="AK810" s="311"/>
      <c r="AL810" s="311"/>
      <c r="AM810" s="311"/>
    </row>
    <row r="811" spans="2:39" ht="15" customHeight="1" x14ac:dyDescent="0.15">
      <c r="B811" s="435"/>
      <c r="C811" s="433"/>
      <c r="D811" s="299" t="s">
        <v>519</v>
      </c>
      <c r="E811" s="300">
        <v>0</v>
      </c>
      <c r="F811" s="301">
        <v>1</v>
      </c>
      <c r="G811" s="301">
        <v>3</v>
      </c>
      <c r="H811" s="301">
        <v>4</v>
      </c>
      <c r="I811" s="301">
        <v>45</v>
      </c>
      <c r="J811" s="301">
        <v>10</v>
      </c>
      <c r="K811" s="301">
        <v>6</v>
      </c>
      <c r="L811" s="301">
        <v>0.01</v>
      </c>
      <c r="M811" s="301">
        <v>1.89</v>
      </c>
      <c r="N811" s="301">
        <v>1.9</v>
      </c>
      <c r="O811" s="301"/>
      <c r="P811" s="301" t="s">
        <v>508</v>
      </c>
      <c r="Q811" s="301">
        <v>3.2</v>
      </c>
      <c r="R811" s="301">
        <v>22.4</v>
      </c>
      <c r="S811" s="302">
        <v>42</v>
      </c>
      <c r="X811" s="311"/>
      <c r="AC811" s="311"/>
      <c r="AF811" s="311"/>
      <c r="AG811" s="311"/>
      <c r="AH811" s="311"/>
      <c r="AI811" s="311"/>
      <c r="AJ811" s="311"/>
      <c r="AK811" s="311"/>
      <c r="AL811" s="311"/>
      <c r="AM811" s="311"/>
    </row>
    <row r="812" spans="2:39" ht="15" customHeight="1" x14ac:dyDescent="0.15">
      <c r="B812" s="435"/>
      <c r="C812" s="433"/>
      <c r="D812" s="299" t="s">
        <v>521</v>
      </c>
      <c r="E812" s="300">
        <v>0</v>
      </c>
      <c r="F812" s="301">
        <v>0</v>
      </c>
      <c r="G812" s="301">
        <v>2</v>
      </c>
      <c r="H812" s="301">
        <v>2</v>
      </c>
      <c r="I812" s="301">
        <v>44</v>
      </c>
      <c r="J812" s="301">
        <v>13</v>
      </c>
      <c r="K812" s="301">
        <v>4</v>
      </c>
      <c r="L812" s="301">
        <v>0.01</v>
      </c>
      <c r="M812" s="301">
        <v>1.9</v>
      </c>
      <c r="N812" s="301">
        <v>1.91</v>
      </c>
      <c r="O812" s="301"/>
      <c r="P812" s="301" t="s">
        <v>508</v>
      </c>
      <c r="Q812" s="301">
        <v>3.9</v>
      </c>
      <c r="R812" s="301">
        <v>22</v>
      </c>
      <c r="S812" s="302">
        <v>45</v>
      </c>
      <c r="X812" s="311"/>
      <c r="AC812" s="311"/>
      <c r="AF812" s="311"/>
      <c r="AG812" s="311"/>
      <c r="AH812" s="311"/>
      <c r="AI812" s="311"/>
      <c r="AJ812" s="311"/>
      <c r="AK812" s="311"/>
      <c r="AL812" s="311"/>
      <c r="AM812" s="311"/>
    </row>
    <row r="813" spans="2:39" ht="15" customHeight="1" x14ac:dyDescent="0.15">
      <c r="B813" s="435"/>
      <c r="C813" s="433"/>
      <c r="D813" s="299" t="s">
        <v>522</v>
      </c>
      <c r="E813" s="300">
        <v>0</v>
      </c>
      <c r="F813" s="301">
        <v>0</v>
      </c>
      <c r="G813" s="301">
        <v>2</v>
      </c>
      <c r="H813" s="301">
        <v>2</v>
      </c>
      <c r="I813" s="301">
        <v>40</v>
      </c>
      <c r="J813" s="301">
        <v>7</v>
      </c>
      <c r="K813" s="301">
        <v>1</v>
      </c>
      <c r="L813" s="301">
        <v>0</v>
      </c>
      <c r="M813" s="301">
        <v>1.89</v>
      </c>
      <c r="N813" s="301">
        <v>1.89</v>
      </c>
      <c r="O813" s="301"/>
      <c r="P813" s="301" t="s">
        <v>508</v>
      </c>
      <c r="Q813" s="301">
        <v>4.4000000000000004</v>
      </c>
      <c r="R813" s="301">
        <v>19.899999999999999</v>
      </c>
      <c r="S813" s="302">
        <v>44</v>
      </c>
      <c r="X813" s="311"/>
      <c r="AC813" s="311"/>
      <c r="AF813" s="311"/>
      <c r="AG813" s="311"/>
      <c r="AH813" s="311"/>
      <c r="AI813" s="311"/>
      <c r="AJ813" s="311"/>
      <c r="AK813" s="311"/>
      <c r="AL813" s="311"/>
      <c r="AM813" s="311"/>
    </row>
    <row r="814" spans="2:39" ht="15" customHeight="1" x14ac:dyDescent="0.15">
      <c r="B814" s="435"/>
      <c r="C814" s="433"/>
      <c r="D814" s="299" t="s">
        <v>523</v>
      </c>
      <c r="E814" s="300">
        <v>0</v>
      </c>
      <c r="F814" s="301">
        <v>0</v>
      </c>
      <c r="G814" s="301">
        <v>3</v>
      </c>
      <c r="H814" s="301">
        <v>3</v>
      </c>
      <c r="I814" s="301">
        <v>40</v>
      </c>
      <c r="J814" s="301">
        <v>12</v>
      </c>
      <c r="K814" s="301">
        <v>8</v>
      </c>
      <c r="L814" s="301">
        <v>0</v>
      </c>
      <c r="M814" s="301">
        <v>1.85</v>
      </c>
      <c r="N814" s="301">
        <v>1.85</v>
      </c>
      <c r="O814" s="301"/>
      <c r="P814" s="301" t="s">
        <v>536</v>
      </c>
      <c r="Q814" s="301">
        <v>2.2000000000000002</v>
      </c>
      <c r="R814" s="301">
        <v>19</v>
      </c>
      <c r="S814" s="302">
        <v>45</v>
      </c>
      <c r="X814" s="311"/>
      <c r="AC814" s="311"/>
      <c r="AF814" s="311"/>
      <c r="AG814" s="311"/>
      <c r="AH814" s="311"/>
      <c r="AI814" s="311"/>
      <c r="AJ814" s="311"/>
      <c r="AK814" s="311"/>
      <c r="AL814" s="311"/>
      <c r="AM814" s="311"/>
    </row>
    <row r="815" spans="2:39" ht="15" customHeight="1" x14ac:dyDescent="0.15">
      <c r="B815" s="435"/>
      <c r="C815" s="433"/>
      <c r="D815" s="299" t="s">
        <v>524</v>
      </c>
      <c r="E815" s="300">
        <v>0</v>
      </c>
      <c r="F815" s="301">
        <v>0</v>
      </c>
      <c r="G815" s="301">
        <v>5</v>
      </c>
      <c r="H815" s="301">
        <v>5</v>
      </c>
      <c r="I815" s="301">
        <v>38</v>
      </c>
      <c r="J815" s="301">
        <v>15</v>
      </c>
      <c r="K815" s="301">
        <v>18</v>
      </c>
      <c r="L815" s="301">
        <v>0.01</v>
      </c>
      <c r="M815" s="301">
        <v>1.87</v>
      </c>
      <c r="N815" s="301">
        <v>1.88</v>
      </c>
      <c r="O815" s="301"/>
      <c r="P815" s="301" t="s">
        <v>537</v>
      </c>
      <c r="Q815" s="301">
        <v>1.4</v>
      </c>
      <c r="R815" s="301">
        <v>17.8</v>
      </c>
      <c r="S815" s="302">
        <v>44</v>
      </c>
      <c r="X815" s="311"/>
      <c r="AC815" s="311"/>
      <c r="AF815" s="311"/>
      <c r="AG815" s="311"/>
      <c r="AH815" s="311"/>
      <c r="AI815" s="311"/>
      <c r="AJ815" s="311"/>
      <c r="AK815" s="311"/>
      <c r="AL815" s="311"/>
      <c r="AM815" s="311"/>
    </row>
    <row r="816" spans="2:39" ht="15" customHeight="1" x14ac:dyDescent="0.15">
      <c r="B816" s="435"/>
      <c r="C816" s="433"/>
      <c r="D816" s="299" t="s">
        <v>525</v>
      </c>
      <c r="E816" s="300">
        <v>1</v>
      </c>
      <c r="F816" s="301">
        <v>0</v>
      </c>
      <c r="G816" s="301">
        <v>5</v>
      </c>
      <c r="H816" s="301">
        <v>5</v>
      </c>
      <c r="I816" s="301">
        <v>32</v>
      </c>
      <c r="J816" s="301">
        <v>15</v>
      </c>
      <c r="K816" s="301">
        <v>7</v>
      </c>
      <c r="L816" s="301">
        <v>0</v>
      </c>
      <c r="M816" s="301">
        <v>1.88</v>
      </c>
      <c r="N816" s="301">
        <v>1.88</v>
      </c>
      <c r="O816" s="301"/>
      <c r="P816" s="301" t="s">
        <v>540</v>
      </c>
      <c r="Q816" s="301">
        <v>1.2</v>
      </c>
      <c r="R816" s="301">
        <v>16</v>
      </c>
      <c r="S816" s="302">
        <v>47</v>
      </c>
      <c r="X816" s="311"/>
      <c r="AC816" s="311"/>
      <c r="AF816" s="311"/>
      <c r="AG816" s="311"/>
      <c r="AH816" s="311"/>
      <c r="AI816" s="311"/>
      <c r="AJ816" s="311"/>
      <c r="AK816" s="311"/>
      <c r="AL816" s="311"/>
      <c r="AM816" s="311"/>
    </row>
    <row r="817" spans="2:39" ht="15" customHeight="1" x14ac:dyDescent="0.15">
      <c r="B817" s="435"/>
      <c r="C817" s="433"/>
      <c r="D817" s="299" t="s">
        <v>526</v>
      </c>
      <c r="E817" s="300">
        <v>0</v>
      </c>
      <c r="F817" s="301">
        <v>0</v>
      </c>
      <c r="G817" s="301">
        <v>6</v>
      </c>
      <c r="H817" s="301">
        <v>6</v>
      </c>
      <c r="I817" s="301">
        <v>31</v>
      </c>
      <c r="J817" s="301">
        <v>26</v>
      </c>
      <c r="K817" s="301">
        <v>9</v>
      </c>
      <c r="L817" s="301">
        <v>0.01</v>
      </c>
      <c r="M817" s="301">
        <v>1.89</v>
      </c>
      <c r="N817" s="301">
        <v>1.9</v>
      </c>
      <c r="O817" s="301"/>
      <c r="P817" s="301" t="s">
        <v>508</v>
      </c>
      <c r="Q817" s="301">
        <v>2.4</v>
      </c>
      <c r="R817" s="301">
        <v>15.1</v>
      </c>
      <c r="S817" s="302">
        <v>53</v>
      </c>
      <c r="X817" s="311"/>
      <c r="AC817" s="311"/>
      <c r="AF817" s="311"/>
      <c r="AG817" s="311"/>
      <c r="AH817" s="311"/>
      <c r="AI817" s="311"/>
      <c r="AJ817" s="311"/>
      <c r="AK817" s="311"/>
      <c r="AL817" s="311"/>
      <c r="AM817" s="311"/>
    </row>
    <row r="818" spans="2:39" ht="15" customHeight="1" x14ac:dyDescent="0.15">
      <c r="B818" s="435"/>
      <c r="C818" s="433"/>
      <c r="D818" s="299" t="s">
        <v>527</v>
      </c>
      <c r="E818" s="300">
        <v>0</v>
      </c>
      <c r="F818" s="301">
        <v>0</v>
      </c>
      <c r="G818" s="301">
        <v>4</v>
      </c>
      <c r="H818" s="301">
        <v>4</v>
      </c>
      <c r="I818" s="301">
        <v>30</v>
      </c>
      <c r="J818" s="301">
        <v>10</v>
      </c>
      <c r="K818" s="301">
        <v>3</v>
      </c>
      <c r="L818" s="301">
        <v>0</v>
      </c>
      <c r="M818" s="301">
        <v>1.87</v>
      </c>
      <c r="N818" s="301">
        <v>1.87</v>
      </c>
      <c r="O818" s="301"/>
      <c r="P818" s="301" t="s">
        <v>508</v>
      </c>
      <c r="Q818" s="301">
        <v>2.5</v>
      </c>
      <c r="R818" s="301">
        <v>13.3</v>
      </c>
      <c r="S818" s="302">
        <v>61</v>
      </c>
      <c r="X818" s="311"/>
      <c r="AC818" s="311"/>
      <c r="AF818" s="311"/>
      <c r="AG818" s="311"/>
      <c r="AH818" s="311"/>
      <c r="AI818" s="311"/>
      <c r="AJ818" s="311"/>
      <c r="AK818" s="311"/>
      <c r="AL818" s="311"/>
      <c r="AM818" s="311"/>
    </row>
    <row r="819" spans="2:39" ht="15" customHeight="1" x14ac:dyDescent="0.15">
      <c r="B819" s="435"/>
      <c r="C819" s="433"/>
      <c r="D819" s="299" t="s">
        <v>528</v>
      </c>
      <c r="E819" s="300">
        <v>0</v>
      </c>
      <c r="F819" s="301">
        <v>0</v>
      </c>
      <c r="G819" s="301">
        <v>4</v>
      </c>
      <c r="H819" s="301">
        <v>4</v>
      </c>
      <c r="I819" s="301">
        <v>30</v>
      </c>
      <c r="J819" s="301">
        <v>10</v>
      </c>
      <c r="K819" s="301">
        <v>-3</v>
      </c>
      <c r="L819" s="301">
        <v>0</v>
      </c>
      <c r="M819" s="301">
        <v>1.9</v>
      </c>
      <c r="N819" s="301">
        <v>1.9</v>
      </c>
      <c r="O819" s="301"/>
      <c r="P819" s="301" t="s">
        <v>508</v>
      </c>
      <c r="Q819" s="301">
        <v>1.9</v>
      </c>
      <c r="R819" s="301">
        <v>11.2</v>
      </c>
      <c r="S819" s="302">
        <v>67</v>
      </c>
      <c r="X819" s="311"/>
      <c r="AC819" s="311"/>
      <c r="AF819" s="311"/>
      <c r="AG819" s="311"/>
      <c r="AH819" s="311"/>
      <c r="AI819" s="311"/>
      <c r="AJ819" s="311"/>
      <c r="AK819" s="311"/>
      <c r="AL819" s="311"/>
      <c r="AM819" s="311"/>
    </row>
    <row r="820" spans="2:39" ht="15" customHeight="1" x14ac:dyDescent="0.15">
      <c r="B820" s="435"/>
      <c r="C820" s="433"/>
      <c r="D820" s="299" t="s">
        <v>529</v>
      </c>
      <c r="E820" s="300">
        <v>0</v>
      </c>
      <c r="F820" s="301">
        <v>0</v>
      </c>
      <c r="G820" s="301">
        <v>4</v>
      </c>
      <c r="H820" s="301">
        <v>4</v>
      </c>
      <c r="I820" s="301">
        <v>28</v>
      </c>
      <c r="J820" s="301">
        <v>10</v>
      </c>
      <c r="K820" s="301">
        <v>3</v>
      </c>
      <c r="L820" s="301">
        <v>0</v>
      </c>
      <c r="M820" s="301">
        <v>1.92</v>
      </c>
      <c r="N820" s="301">
        <v>1.92</v>
      </c>
      <c r="O820" s="301"/>
      <c r="P820" s="301" t="s">
        <v>533</v>
      </c>
      <c r="Q820" s="301">
        <v>1.8</v>
      </c>
      <c r="R820" s="301">
        <v>11.7</v>
      </c>
      <c r="S820" s="302">
        <v>74</v>
      </c>
      <c r="X820" s="311"/>
      <c r="AC820" s="311"/>
      <c r="AF820" s="311"/>
      <c r="AG820" s="311"/>
      <c r="AH820" s="311"/>
      <c r="AI820" s="311"/>
      <c r="AJ820" s="311"/>
      <c r="AK820" s="311"/>
      <c r="AL820" s="311"/>
      <c r="AM820" s="311"/>
    </row>
    <row r="821" spans="2:39" ht="15" customHeight="1" x14ac:dyDescent="0.15">
      <c r="B821" s="435"/>
      <c r="C821" s="433"/>
      <c r="D821" s="299" t="s">
        <v>530</v>
      </c>
      <c r="E821" s="300">
        <v>0</v>
      </c>
      <c r="F821" s="301">
        <v>0</v>
      </c>
      <c r="G821" s="301">
        <v>3</v>
      </c>
      <c r="H821" s="301">
        <v>3</v>
      </c>
      <c r="I821" s="301">
        <v>28</v>
      </c>
      <c r="J821" s="301">
        <v>7</v>
      </c>
      <c r="K821" s="301">
        <v>5</v>
      </c>
      <c r="L821" s="301">
        <v>0.01</v>
      </c>
      <c r="M821" s="301">
        <v>1.93</v>
      </c>
      <c r="N821" s="301">
        <v>1.94</v>
      </c>
      <c r="O821" s="301"/>
      <c r="P821" s="301" t="s">
        <v>508</v>
      </c>
      <c r="Q821" s="301">
        <v>1.9</v>
      </c>
      <c r="R821" s="301">
        <v>11.1</v>
      </c>
      <c r="S821" s="302">
        <v>56</v>
      </c>
      <c r="X821" s="311"/>
      <c r="AC821" s="311"/>
      <c r="AF821" s="311"/>
      <c r="AG821" s="311"/>
      <c r="AH821" s="311"/>
      <c r="AI821" s="311"/>
      <c r="AJ821" s="311"/>
      <c r="AK821" s="311"/>
      <c r="AL821" s="311"/>
      <c r="AM821" s="311"/>
    </row>
    <row r="822" spans="2:39" ht="15" customHeight="1" x14ac:dyDescent="0.15">
      <c r="B822" s="435"/>
      <c r="C822" s="434"/>
      <c r="D822" s="299" t="s">
        <v>531</v>
      </c>
      <c r="E822" s="300">
        <v>0</v>
      </c>
      <c r="F822" s="301">
        <v>0</v>
      </c>
      <c r="G822" s="301">
        <v>2</v>
      </c>
      <c r="H822" s="301">
        <v>2</v>
      </c>
      <c r="I822" s="301">
        <v>29</v>
      </c>
      <c r="J822" s="301">
        <v>4</v>
      </c>
      <c r="K822" s="301">
        <v>2</v>
      </c>
      <c r="L822" s="301">
        <v>0</v>
      </c>
      <c r="M822" s="301">
        <v>1.89</v>
      </c>
      <c r="N822" s="301">
        <v>1.89</v>
      </c>
      <c r="O822" s="301"/>
      <c r="P822" s="301" t="s">
        <v>508</v>
      </c>
      <c r="Q822" s="301">
        <v>3.2</v>
      </c>
      <c r="R822" s="301">
        <v>10.1</v>
      </c>
      <c r="S822" s="302">
        <v>56</v>
      </c>
      <c r="X822" s="311"/>
      <c r="AC822" s="311"/>
      <c r="AF822" s="311"/>
      <c r="AG822" s="311"/>
      <c r="AH822" s="311"/>
      <c r="AI822" s="311"/>
      <c r="AJ822" s="311"/>
      <c r="AK822" s="311"/>
      <c r="AL822" s="311"/>
      <c r="AM822" s="311"/>
    </row>
    <row r="823" spans="2:39" ht="15" customHeight="1" x14ac:dyDescent="0.15">
      <c r="B823" s="435"/>
      <c r="C823" s="432">
        <v>42667</v>
      </c>
      <c r="D823" s="299" t="s">
        <v>494</v>
      </c>
      <c r="E823" s="300">
        <v>0</v>
      </c>
      <c r="F823" s="301">
        <v>0</v>
      </c>
      <c r="G823" s="301">
        <v>1</v>
      </c>
      <c r="H823" s="301">
        <v>1</v>
      </c>
      <c r="I823" s="301">
        <v>29</v>
      </c>
      <c r="J823" s="301">
        <v>14</v>
      </c>
      <c r="K823" s="301">
        <v>2</v>
      </c>
      <c r="L823" s="301">
        <v>0</v>
      </c>
      <c r="M823" s="301">
        <v>1.89</v>
      </c>
      <c r="N823" s="301">
        <v>1.89</v>
      </c>
      <c r="O823" s="301"/>
      <c r="P823" s="301" t="s">
        <v>500</v>
      </c>
      <c r="Q823" s="301">
        <v>1.9</v>
      </c>
      <c r="R823" s="301">
        <v>9.4</v>
      </c>
      <c r="S823" s="302">
        <v>57</v>
      </c>
      <c r="X823" s="311"/>
      <c r="AC823" s="311"/>
      <c r="AF823" s="311"/>
      <c r="AG823" s="311"/>
      <c r="AH823" s="311"/>
      <c r="AI823" s="311"/>
      <c r="AJ823" s="311"/>
      <c r="AK823" s="311"/>
      <c r="AL823" s="311"/>
      <c r="AM823" s="311"/>
    </row>
    <row r="824" spans="2:39" ht="15" customHeight="1" x14ac:dyDescent="0.15">
      <c r="B824" s="435"/>
      <c r="C824" s="433"/>
      <c r="D824" s="299" t="s">
        <v>497</v>
      </c>
      <c r="E824" s="300">
        <v>0</v>
      </c>
      <c r="F824" s="301">
        <v>0</v>
      </c>
      <c r="G824" s="301">
        <v>1</v>
      </c>
      <c r="H824" s="301">
        <v>1</v>
      </c>
      <c r="I824" s="301">
        <v>28</v>
      </c>
      <c r="J824" s="301">
        <v>12</v>
      </c>
      <c r="K824" s="301">
        <v>4</v>
      </c>
      <c r="L824" s="301">
        <v>0</v>
      </c>
      <c r="M824" s="301">
        <v>1.87</v>
      </c>
      <c r="N824" s="301">
        <v>1.87</v>
      </c>
      <c r="O824" s="301"/>
      <c r="P824" s="301" t="s">
        <v>508</v>
      </c>
      <c r="Q824" s="301">
        <v>2.5</v>
      </c>
      <c r="R824" s="301">
        <v>10.3</v>
      </c>
      <c r="S824" s="302">
        <v>57</v>
      </c>
      <c r="X824" s="311"/>
      <c r="AC824" s="311"/>
      <c r="AF824" s="311"/>
      <c r="AG824" s="311"/>
      <c r="AH824" s="311"/>
      <c r="AI824" s="311"/>
      <c r="AJ824" s="311"/>
      <c r="AK824" s="311"/>
      <c r="AL824" s="311"/>
      <c r="AM824" s="311"/>
    </row>
    <row r="825" spans="2:39" ht="15" customHeight="1" x14ac:dyDescent="0.15">
      <c r="B825" s="435"/>
      <c r="C825" s="433"/>
      <c r="D825" s="299" t="s">
        <v>499</v>
      </c>
      <c r="E825" s="300">
        <v>0</v>
      </c>
      <c r="F825" s="301">
        <v>0</v>
      </c>
      <c r="G825" s="301">
        <v>1</v>
      </c>
      <c r="H825" s="301">
        <v>1</v>
      </c>
      <c r="I825" s="301">
        <v>29</v>
      </c>
      <c r="J825" s="301">
        <v>12</v>
      </c>
      <c r="K825" s="301">
        <v>3</v>
      </c>
      <c r="L825" s="301">
        <v>0</v>
      </c>
      <c r="M825" s="301">
        <v>1.87</v>
      </c>
      <c r="N825" s="301">
        <v>1.87</v>
      </c>
      <c r="O825" s="301"/>
      <c r="P825" s="301" t="s">
        <v>508</v>
      </c>
      <c r="Q825" s="301">
        <v>2.6</v>
      </c>
      <c r="R825" s="301">
        <v>9.6999999999999993</v>
      </c>
      <c r="S825" s="302">
        <v>58</v>
      </c>
      <c r="X825" s="311"/>
      <c r="AC825" s="311"/>
      <c r="AF825" s="311"/>
      <c r="AG825" s="311"/>
      <c r="AH825" s="311"/>
      <c r="AI825" s="311"/>
      <c r="AJ825" s="311"/>
      <c r="AK825" s="311"/>
      <c r="AL825" s="311"/>
      <c r="AM825" s="311"/>
    </row>
    <row r="826" spans="2:39" ht="15" customHeight="1" x14ac:dyDescent="0.15">
      <c r="B826" s="435"/>
      <c r="C826" s="433"/>
      <c r="D826" s="299" t="s">
        <v>502</v>
      </c>
      <c r="E826" s="300">
        <v>0</v>
      </c>
      <c r="F826" s="301">
        <v>0</v>
      </c>
      <c r="G826" s="301">
        <v>1</v>
      </c>
      <c r="H826" s="301">
        <v>1</v>
      </c>
      <c r="I826" s="301">
        <v>28</v>
      </c>
      <c r="J826" s="301">
        <v>10</v>
      </c>
      <c r="K826" s="301">
        <v>3</v>
      </c>
      <c r="L826" s="301">
        <v>0.03</v>
      </c>
      <c r="M826" s="301">
        <v>1.86</v>
      </c>
      <c r="N826" s="301">
        <v>1.89</v>
      </c>
      <c r="O826" s="301"/>
      <c r="P826" s="301" t="s">
        <v>508</v>
      </c>
      <c r="Q826" s="301">
        <v>1.9</v>
      </c>
      <c r="R826" s="301">
        <v>9.4</v>
      </c>
      <c r="S826" s="302">
        <v>51</v>
      </c>
      <c r="X826" s="311"/>
      <c r="AC826" s="311"/>
      <c r="AF826" s="311"/>
      <c r="AG826" s="311"/>
      <c r="AH826" s="311"/>
      <c r="AI826" s="311"/>
      <c r="AJ826" s="311"/>
      <c r="AK826" s="311"/>
      <c r="AL826" s="311"/>
      <c r="AM826" s="311"/>
    </row>
    <row r="827" spans="2:39" ht="15" customHeight="1" x14ac:dyDescent="0.15">
      <c r="B827" s="435"/>
      <c r="C827" s="433"/>
      <c r="D827" s="299" t="s">
        <v>505</v>
      </c>
      <c r="E827" s="300">
        <v>0</v>
      </c>
      <c r="F827" s="301">
        <v>0</v>
      </c>
      <c r="G827" s="301">
        <v>2</v>
      </c>
      <c r="H827" s="301">
        <v>2</v>
      </c>
      <c r="I827" s="301">
        <v>29</v>
      </c>
      <c r="J827" s="301">
        <v>12</v>
      </c>
      <c r="K827" s="301">
        <v>3</v>
      </c>
      <c r="L827" s="301">
        <v>0</v>
      </c>
      <c r="M827" s="301">
        <v>1.87</v>
      </c>
      <c r="N827" s="301">
        <v>1.87</v>
      </c>
      <c r="O827" s="301"/>
      <c r="P827" s="301" t="s">
        <v>508</v>
      </c>
      <c r="Q827" s="301">
        <v>1.7</v>
      </c>
      <c r="R827" s="301">
        <v>9.1</v>
      </c>
      <c r="S827" s="302">
        <v>52</v>
      </c>
      <c r="X827" s="311"/>
      <c r="AC827" s="311"/>
      <c r="AF827" s="311"/>
      <c r="AG827" s="311"/>
      <c r="AH827" s="311"/>
      <c r="AI827" s="311"/>
      <c r="AJ827" s="311"/>
      <c r="AK827" s="311"/>
      <c r="AL827" s="311"/>
      <c r="AM827" s="311"/>
    </row>
    <row r="828" spans="2:39" ht="15" customHeight="1" x14ac:dyDescent="0.15">
      <c r="B828" s="435"/>
      <c r="C828" s="433"/>
      <c r="D828" s="299" t="s">
        <v>507</v>
      </c>
      <c r="E828" s="300">
        <v>0</v>
      </c>
      <c r="F828" s="301">
        <v>0</v>
      </c>
      <c r="G828" s="301">
        <v>2</v>
      </c>
      <c r="H828" s="301">
        <v>2</v>
      </c>
      <c r="I828" s="301">
        <v>28</v>
      </c>
      <c r="J828" s="301">
        <v>14</v>
      </c>
      <c r="K828" s="301">
        <v>6</v>
      </c>
      <c r="L828" s="301">
        <v>0</v>
      </c>
      <c r="M828" s="301">
        <v>1.84</v>
      </c>
      <c r="N828" s="301">
        <v>1.84</v>
      </c>
      <c r="O828" s="301"/>
      <c r="P828" s="301" t="s">
        <v>500</v>
      </c>
      <c r="Q828" s="301">
        <v>1.5</v>
      </c>
      <c r="R828" s="301">
        <v>7.8</v>
      </c>
      <c r="S828" s="302">
        <v>58</v>
      </c>
      <c r="X828" s="311"/>
      <c r="AC828" s="311"/>
      <c r="AF828" s="311"/>
      <c r="AG828" s="311"/>
      <c r="AH828" s="311"/>
      <c r="AI828" s="311"/>
      <c r="AJ828" s="311"/>
      <c r="AK828" s="311"/>
      <c r="AL828" s="311"/>
      <c r="AM828" s="311"/>
    </row>
    <row r="829" spans="2:39" ht="15" customHeight="1" x14ac:dyDescent="0.15">
      <c r="B829" s="435"/>
      <c r="C829" s="433"/>
      <c r="D829" s="299" t="s">
        <v>510</v>
      </c>
      <c r="E829" s="300">
        <v>0</v>
      </c>
      <c r="F829" s="301">
        <v>1</v>
      </c>
      <c r="G829" s="301">
        <v>7</v>
      </c>
      <c r="H829" s="301">
        <v>8</v>
      </c>
      <c r="I829" s="301">
        <v>21</v>
      </c>
      <c r="J829" s="301">
        <v>9</v>
      </c>
      <c r="K829" s="301">
        <v>5</v>
      </c>
      <c r="L829" s="301">
        <v>0</v>
      </c>
      <c r="M829" s="301">
        <v>1.89</v>
      </c>
      <c r="N829" s="301">
        <v>1.89</v>
      </c>
      <c r="O829" s="301"/>
      <c r="P829" s="301" t="s">
        <v>500</v>
      </c>
      <c r="Q829" s="301">
        <v>1.6</v>
      </c>
      <c r="R829" s="301">
        <v>9.4</v>
      </c>
      <c r="S829" s="302">
        <v>59</v>
      </c>
      <c r="X829" s="311"/>
      <c r="AC829" s="311"/>
      <c r="AF829" s="311"/>
      <c r="AG829" s="311"/>
      <c r="AH829" s="311"/>
      <c r="AI829" s="311"/>
      <c r="AJ829" s="311"/>
      <c r="AK829" s="311"/>
      <c r="AL829" s="311"/>
      <c r="AM829" s="311"/>
    </row>
    <row r="830" spans="2:39" ht="15" customHeight="1" x14ac:dyDescent="0.15">
      <c r="B830" s="435"/>
      <c r="C830" s="433"/>
      <c r="D830" s="299" t="s">
        <v>512</v>
      </c>
      <c r="E830" s="300">
        <v>0</v>
      </c>
      <c r="F830" s="301">
        <v>1</v>
      </c>
      <c r="G830" s="301">
        <v>6</v>
      </c>
      <c r="H830" s="301">
        <v>7</v>
      </c>
      <c r="I830" s="301">
        <v>26</v>
      </c>
      <c r="J830" s="301">
        <v>15</v>
      </c>
      <c r="K830" s="301">
        <v>10</v>
      </c>
      <c r="L830" s="301">
        <v>0</v>
      </c>
      <c r="M830" s="301">
        <v>1.85</v>
      </c>
      <c r="N830" s="301">
        <v>1.85</v>
      </c>
      <c r="O830" s="301"/>
      <c r="P830" s="301" t="s">
        <v>508</v>
      </c>
      <c r="Q830" s="301">
        <v>2.4</v>
      </c>
      <c r="R830" s="301">
        <v>11.6</v>
      </c>
      <c r="S830" s="302">
        <v>56</v>
      </c>
      <c r="X830" s="311"/>
      <c r="AC830" s="311"/>
      <c r="AF830" s="311"/>
      <c r="AG830" s="311"/>
      <c r="AH830" s="311"/>
      <c r="AI830" s="311"/>
      <c r="AJ830" s="311"/>
      <c r="AK830" s="311"/>
      <c r="AL830" s="311"/>
      <c r="AM830" s="311"/>
    </row>
    <row r="831" spans="2:39" ht="15" customHeight="1" x14ac:dyDescent="0.15">
      <c r="B831" s="435"/>
      <c r="C831" s="433"/>
      <c r="D831" s="299" t="s">
        <v>513</v>
      </c>
      <c r="E831" s="300">
        <v>0</v>
      </c>
      <c r="F831" s="301">
        <v>1</v>
      </c>
      <c r="G831" s="301">
        <v>4</v>
      </c>
      <c r="H831" s="301">
        <v>5</v>
      </c>
      <c r="I831" s="301">
        <v>32</v>
      </c>
      <c r="J831" s="301">
        <v>17</v>
      </c>
      <c r="K831" s="301">
        <v>4</v>
      </c>
      <c r="L831" s="301">
        <v>0</v>
      </c>
      <c r="M831" s="301">
        <v>1.86</v>
      </c>
      <c r="N831" s="301">
        <v>1.86</v>
      </c>
      <c r="O831" s="301"/>
      <c r="P831" s="301" t="s">
        <v>500</v>
      </c>
      <c r="Q831" s="301">
        <v>2.4</v>
      </c>
      <c r="R831" s="301">
        <v>13.7</v>
      </c>
      <c r="S831" s="302">
        <v>56</v>
      </c>
      <c r="X831" s="311"/>
      <c r="AC831" s="311"/>
      <c r="AF831" s="311"/>
      <c r="AG831" s="311"/>
      <c r="AH831" s="311"/>
      <c r="AI831" s="311"/>
      <c r="AJ831" s="311"/>
      <c r="AK831" s="311"/>
      <c r="AL831" s="311"/>
      <c r="AM831" s="311"/>
    </row>
    <row r="832" spans="2:39" ht="15" customHeight="1" thickBot="1" x14ac:dyDescent="0.2">
      <c r="B832" s="435"/>
      <c r="C832" s="433"/>
      <c r="D832" s="312" t="s">
        <v>514</v>
      </c>
      <c r="E832" s="313">
        <v>1</v>
      </c>
      <c r="F832" s="306">
        <v>1</v>
      </c>
      <c r="G832" s="306">
        <v>4</v>
      </c>
      <c r="H832" s="306">
        <v>5</v>
      </c>
      <c r="I832" s="306">
        <v>32</v>
      </c>
      <c r="J832" s="306">
        <v>14</v>
      </c>
      <c r="K832" s="306">
        <v>5</v>
      </c>
      <c r="L832" s="306">
        <v>0.01</v>
      </c>
      <c r="M832" s="306">
        <v>1.91</v>
      </c>
      <c r="N832" s="306">
        <v>1.92</v>
      </c>
      <c r="O832" s="306"/>
      <c r="P832" s="306" t="s">
        <v>500</v>
      </c>
      <c r="Q832" s="306">
        <v>2.2000000000000002</v>
      </c>
      <c r="R832" s="306">
        <v>14.7</v>
      </c>
      <c r="S832" s="307">
        <v>52</v>
      </c>
      <c r="X832" s="311"/>
      <c r="AC832" s="311"/>
      <c r="AF832" s="311"/>
      <c r="AG832" s="311"/>
      <c r="AH832" s="311"/>
      <c r="AI832" s="311"/>
      <c r="AJ832" s="311"/>
      <c r="AK832" s="311"/>
      <c r="AL832" s="311"/>
      <c r="AM832" s="311"/>
    </row>
    <row r="833" spans="2:39" ht="15" customHeight="1" x14ac:dyDescent="0.15">
      <c r="B833" s="436" t="s">
        <v>539</v>
      </c>
      <c r="C833" s="433"/>
      <c r="D833" s="295" t="s">
        <v>516</v>
      </c>
      <c r="E833" s="296">
        <v>1</v>
      </c>
      <c r="F833" s="297">
        <v>2</v>
      </c>
      <c r="G833" s="297">
        <v>4</v>
      </c>
      <c r="H833" s="297">
        <v>6</v>
      </c>
      <c r="I833" s="297">
        <v>35</v>
      </c>
      <c r="J833" s="297">
        <v>10</v>
      </c>
      <c r="K833" s="297">
        <v>5</v>
      </c>
      <c r="L833" s="297">
        <v>0.01</v>
      </c>
      <c r="M833" s="297">
        <v>1.89</v>
      </c>
      <c r="N833" s="297">
        <v>1.9</v>
      </c>
      <c r="O833" s="297"/>
      <c r="P833" s="297" t="s">
        <v>537</v>
      </c>
      <c r="Q833" s="297">
        <v>1.3</v>
      </c>
      <c r="R833" s="297">
        <v>16.2</v>
      </c>
      <c r="S833" s="298">
        <v>45</v>
      </c>
      <c r="X833" s="311"/>
      <c r="AC833" s="311"/>
      <c r="AF833" s="311"/>
      <c r="AG833" s="311"/>
      <c r="AH833" s="311"/>
      <c r="AI833" s="311"/>
      <c r="AJ833" s="311"/>
      <c r="AK833" s="311"/>
      <c r="AL833" s="311"/>
      <c r="AM833" s="311"/>
    </row>
    <row r="834" spans="2:39" ht="15" customHeight="1" x14ac:dyDescent="0.15">
      <c r="B834" s="436"/>
      <c r="C834" s="433"/>
      <c r="D834" s="299" t="s">
        <v>518</v>
      </c>
      <c r="E834" s="300">
        <v>1</v>
      </c>
      <c r="F834" s="301">
        <v>2</v>
      </c>
      <c r="G834" s="301">
        <v>4</v>
      </c>
      <c r="H834" s="301">
        <v>6</v>
      </c>
      <c r="I834" s="301">
        <v>39</v>
      </c>
      <c r="J834" s="301">
        <v>10</v>
      </c>
      <c r="K834" s="301">
        <v>7</v>
      </c>
      <c r="L834" s="301">
        <v>0</v>
      </c>
      <c r="M834" s="301">
        <v>1.88</v>
      </c>
      <c r="N834" s="301">
        <v>1.88</v>
      </c>
      <c r="O834" s="301"/>
      <c r="P834" s="301" t="s">
        <v>540</v>
      </c>
      <c r="Q834" s="301">
        <v>1.3</v>
      </c>
      <c r="R834" s="301">
        <v>17</v>
      </c>
      <c r="S834" s="302">
        <v>47</v>
      </c>
      <c r="X834" s="311"/>
      <c r="AC834" s="311"/>
      <c r="AF834" s="311"/>
      <c r="AG834" s="311"/>
      <c r="AH834" s="311"/>
      <c r="AI834" s="311"/>
      <c r="AJ834" s="311"/>
      <c r="AK834" s="311"/>
      <c r="AL834" s="311"/>
      <c r="AM834" s="311"/>
    </row>
    <row r="835" spans="2:39" ht="15" customHeight="1" x14ac:dyDescent="0.15">
      <c r="B835" s="436"/>
      <c r="C835" s="433"/>
      <c r="D835" s="299" t="s">
        <v>519</v>
      </c>
      <c r="E835" s="300">
        <v>1</v>
      </c>
      <c r="F835" s="301">
        <v>2</v>
      </c>
      <c r="G835" s="301">
        <v>3</v>
      </c>
      <c r="H835" s="301">
        <v>5</v>
      </c>
      <c r="I835" s="301">
        <v>43</v>
      </c>
      <c r="J835" s="301">
        <v>13</v>
      </c>
      <c r="K835" s="301">
        <v>8</v>
      </c>
      <c r="L835" s="301">
        <v>0.05</v>
      </c>
      <c r="M835" s="301">
        <v>1.87</v>
      </c>
      <c r="N835" s="301">
        <v>1.92</v>
      </c>
      <c r="O835" s="301"/>
      <c r="P835" s="301" t="s">
        <v>517</v>
      </c>
      <c r="Q835" s="301">
        <v>2.6</v>
      </c>
      <c r="R835" s="301">
        <v>17.5</v>
      </c>
      <c r="S835" s="302">
        <v>40</v>
      </c>
      <c r="X835" s="311"/>
      <c r="AC835" s="311"/>
      <c r="AF835" s="311"/>
      <c r="AG835" s="311"/>
      <c r="AH835" s="311"/>
      <c r="AI835" s="311"/>
      <c r="AJ835" s="311"/>
      <c r="AK835" s="311"/>
      <c r="AL835" s="311"/>
      <c r="AM835" s="311"/>
    </row>
    <row r="836" spans="2:39" ht="15" customHeight="1" x14ac:dyDescent="0.15">
      <c r="B836" s="436"/>
      <c r="C836" s="433"/>
      <c r="D836" s="299" t="s">
        <v>521</v>
      </c>
      <c r="E836" s="300">
        <v>0</v>
      </c>
      <c r="F836" s="301">
        <v>1</v>
      </c>
      <c r="G836" s="301">
        <v>3</v>
      </c>
      <c r="H836" s="301">
        <v>4</v>
      </c>
      <c r="I836" s="301">
        <v>45</v>
      </c>
      <c r="J836" s="301">
        <v>14</v>
      </c>
      <c r="K836" s="301">
        <v>9</v>
      </c>
      <c r="L836" s="301">
        <v>0</v>
      </c>
      <c r="M836" s="301">
        <v>1.88</v>
      </c>
      <c r="N836" s="301">
        <v>1.88</v>
      </c>
      <c r="O836" s="301"/>
      <c r="P836" s="301" t="s">
        <v>540</v>
      </c>
      <c r="Q836" s="301">
        <v>2.6</v>
      </c>
      <c r="R836" s="301">
        <v>18</v>
      </c>
      <c r="S836" s="302">
        <v>40</v>
      </c>
      <c r="X836" s="311"/>
      <c r="AC836" s="311"/>
      <c r="AF836" s="311"/>
      <c r="AG836" s="311"/>
      <c r="AH836" s="311"/>
      <c r="AI836" s="311"/>
      <c r="AJ836" s="311"/>
      <c r="AK836" s="311"/>
      <c r="AL836" s="311"/>
      <c r="AM836" s="311"/>
    </row>
    <row r="837" spans="2:39" ht="15" customHeight="1" x14ac:dyDescent="0.15">
      <c r="B837" s="436"/>
      <c r="C837" s="433"/>
      <c r="D837" s="299" t="s">
        <v>522</v>
      </c>
      <c r="E837" s="300">
        <v>0</v>
      </c>
      <c r="F837" s="301">
        <v>0</v>
      </c>
      <c r="G837" s="301">
        <v>3</v>
      </c>
      <c r="H837" s="301">
        <v>3</v>
      </c>
      <c r="I837" s="301">
        <v>48</v>
      </c>
      <c r="J837" s="301">
        <v>12</v>
      </c>
      <c r="K837" s="301">
        <v>10</v>
      </c>
      <c r="L837" s="301">
        <v>0.02</v>
      </c>
      <c r="M837" s="301">
        <v>1.89</v>
      </c>
      <c r="N837" s="301">
        <v>1.91</v>
      </c>
      <c r="O837" s="301"/>
      <c r="P837" s="301" t="s">
        <v>540</v>
      </c>
      <c r="Q837" s="301">
        <v>1.9</v>
      </c>
      <c r="R837" s="301">
        <v>17.8</v>
      </c>
      <c r="S837" s="302">
        <v>36</v>
      </c>
      <c r="X837" s="311"/>
      <c r="AC837" s="311"/>
      <c r="AF837" s="311"/>
      <c r="AG837" s="311"/>
      <c r="AH837" s="311"/>
      <c r="AI837" s="311"/>
      <c r="AJ837" s="311"/>
      <c r="AK837" s="311"/>
      <c r="AL837" s="311"/>
      <c r="AM837" s="311"/>
    </row>
    <row r="838" spans="2:39" ht="15" customHeight="1" x14ac:dyDescent="0.15">
      <c r="B838" s="436"/>
      <c r="C838" s="433"/>
      <c r="D838" s="299" t="s">
        <v>523</v>
      </c>
      <c r="E838" s="300">
        <v>0</v>
      </c>
      <c r="F838" s="301">
        <v>0</v>
      </c>
      <c r="G838" s="301">
        <v>3</v>
      </c>
      <c r="H838" s="301">
        <v>3</v>
      </c>
      <c r="I838" s="301" t="s">
        <v>503</v>
      </c>
      <c r="J838" s="301">
        <v>15</v>
      </c>
      <c r="K838" s="301">
        <v>9</v>
      </c>
      <c r="L838" s="301">
        <v>0</v>
      </c>
      <c r="M838" s="301">
        <v>1.87</v>
      </c>
      <c r="N838" s="301">
        <v>1.87</v>
      </c>
      <c r="O838" s="301"/>
      <c r="P838" s="301" t="s">
        <v>520</v>
      </c>
      <c r="Q838" s="301">
        <v>1.6</v>
      </c>
      <c r="R838" s="301">
        <v>17.3</v>
      </c>
      <c r="S838" s="302">
        <v>38</v>
      </c>
      <c r="X838" s="311"/>
      <c r="AC838" s="311"/>
      <c r="AF838" s="311"/>
      <c r="AG838" s="311"/>
      <c r="AH838" s="311"/>
      <c r="AI838" s="311"/>
      <c r="AJ838" s="311"/>
      <c r="AK838" s="311"/>
      <c r="AL838" s="311"/>
      <c r="AM838" s="311"/>
    </row>
    <row r="839" spans="2:39" ht="15" customHeight="1" x14ac:dyDescent="0.15">
      <c r="B839" s="436"/>
      <c r="C839" s="433"/>
      <c r="D839" s="299" t="s">
        <v>524</v>
      </c>
      <c r="E839" s="300">
        <v>0</v>
      </c>
      <c r="F839" s="301">
        <v>0</v>
      </c>
      <c r="G839" s="301">
        <v>5</v>
      </c>
      <c r="H839" s="301">
        <v>5</v>
      </c>
      <c r="I839" s="301">
        <v>40</v>
      </c>
      <c r="J839" s="301">
        <v>11</v>
      </c>
      <c r="K839" s="301">
        <v>11</v>
      </c>
      <c r="L839" s="301">
        <v>0.01</v>
      </c>
      <c r="M839" s="301">
        <v>1.88</v>
      </c>
      <c r="N839" s="301">
        <v>1.89</v>
      </c>
      <c r="O839" s="301"/>
      <c r="P839" s="301" t="s">
        <v>517</v>
      </c>
      <c r="Q839" s="301">
        <v>1.5</v>
      </c>
      <c r="R839" s="301">
        <v>14.6</v>
      </c>
      <c r="S839" s="302">
        <v>43</v>
      </c>
      <c r="X839" s="311"/>
      <c r="AC839" s="311"/>
      <c r="AF839" s="311"/>
      <c r="AG839" s="311"/>
      <c r="AH839" s="311"/>
      <c r="AI839" s="311"/>
      <c r="AJ839" s="311"/>
      <c r="AK839" s="311"/>
      <c r="AL839" s="311"/>
      <c r="AM839" s="311"/>
    </row>
    <row r="840" spans="2:39" ht="15" customHeight="1" x14ac:dyDescent="0.15">
      <c r="B840" s="436"/>
      <c r="C840" s="433"/>
      <c r="D840" s="299" t="s">
        <v>525</v>
      </c>
      <c r="E840" s="300">
        <v>1</v>
      </c>
      <c r="F840" s="301">
        <v>0</v>
      </c>
      <c r="G840" s="301">
        <v>15</v>
      </c>
      <c r="H840" s="301">
        <v>15</v>
      </c>
      <c r="I840" s="301">
        <v>28</v>
      </c>
      <c r="J840" s="301">
        <v>20</v>
      </c>
      <c r="K840" s="301">
        <v>14</v>
      </c>
      <c r="L840" s="301">
        <v>0.05</v>
      </c>
      <c r="M840" s="301">
        <v>1.91</v>
      </c>
      <c r="N840" s="301">
        <v>1.96</v>
      </c>
      <c r="O840" s="301"/>
      <c r="P840" s="301" t="s">
        <v>536</v>
      </c>
      <c r="Q840" s="301">
        <v>1.6</v>
      </c>
      <c r="R840" s="301">
        <v>12.8</v>
      </c>
      <c r="S840" s="302">
        <v>52</v>
      </c>
      <c r="X840" s="311"/>
      <c r="AC840" s="311"/>
      <c r="AF840" s="311"/>
      <c r="AG840" s="311"/>
      <c r="AH840" s="311"/>
      <c r="AI840" s="311"/>
      <c r="AJ840" s="311"/>
      <c r="AK840" s="311"/>
      <c r="AL840" s="311"/>
      <c r="AM840" s="311"/>
    </row>
    <row r="841" spans="2:39" ht="15" customHeight="1" x14ac:dyDescent="0.15">
      <c r="B841" s="436"/>
      <c r="C841" s="433"/>
      <c r="D841" s="299" t="s">
        <v>526</v>
      </c>
      <c r="E841" s="300">
        <v>0</v>
      </c>
      <c r="F841" s="301">
        <v>0</v>
      </c>
      <c r="G841" s="301">
        <v>13</v>
      </c>
      <c r="H841" s="301">
        <v>13</v>
      </c>
      <c r="I841" s="301">
        <v>26</v>
      </c>
      <c r="J841" s="301">
        <v>34</v>
      </c>
      <c r="K841" s="301">
        <v>26</v>
      </c>
      <c r="L841" s="301">
        <v>7.0000000000000007E-2</v>
      </c>
      <c r="M841" s="301">
        <v>1.92</v>
      </c>
      <c r="N841" s="301">
        <v>1.99</v>
      </c>
      <c r="O841" s="301"/>
      <c r="P841" s="301" t="s">
        <v>500</v>
      </c>
      <c r="Q841" s="301">
        <v>2.2999999999999998</v>
      </c>
      <c r="R841" s="301">
        <v>11.7</v>
      </c>
      <c r="S841" s="302">
        <v>54</v>
      </c>
      <c r="X841" s="311"/>
      <c r="AC841" s="311"/>
      <c r="AF841" s="311"/>
      <c r="AG841" s="311"/>
      <c r="AH841" s="311"/>
      <c r="AI841" s="311"/>
      <c r="AJ841" s="311"/>
      <c r="AK841" s="311"/>
      <c r="AL841" s="311"/>
      <c r="AM841" s="311"/>
    </row>
    <row r="842" spans="2:39" ht="15" customHeight="1" x14ac:dyDescent="0.15">
      <c r="B842" s="436"/>
      <c r="C842" s="433"/>
      <c r="D842" s="299" t="s">
        <v>527</v>
      </c>
      <c r="E842" s="300">
        <v>0</v>
      </c>
      <c r="F842" s="301">
        <v>0</v>
      </c>
      <c r="G842" s="301">
        <v>8</v>
      </c>
      <c r="H842" s="301">
        <v>8</v>
      </c>
      <c r="I842" s="301">
        <v>22</v>
      </c>
      <c r="J842" s="301">
        <v>20</v>
      </c>
      <c r="K842" s="301">
        <v>18</v>
      </c>
      <c r="L842" s="301">
        <v>0.05</v>
      </c>
      <c r="M842" s="301">
        <v>2.0099999999999998</v>
      </c>
      <c r="N842" s="301">
        <v>2.06</v>
      </c>
      <c r="O842" s="301"/>
      <c r="P842" s="301" t="s">
        <v>500</v>
      </c>
      <c r="Q842" s="301">
        <v>1.4</v>
      </c>
      <c r="R842" s="301">
        <v>10.199999999999999</v>
      </c>
      <c r="S842" s="302">
        <v>51</v>
      </c>
      <c r="X842" s="311"/>
      <c r="AC842" s="311"/>
      <c r="AF842" s="311"/>
      <c r="AG842" s="311"/>
      <c r="AH842" s="311"/>
      <c r="AI842" s="311"/>
      <c r="AJ842" s="311"/>
      <c r="AK842" s="311"/>
      <c r="AL842" s="311"/>
      <c r="AM842" s="311"/>
    </row>
    <row r="843" spans="2:39" ht="15" customHeight="1" x14ac:dyDescent="0.15">
      <c r="B843" s="436"/>
      <c r="C843" s="433"/>
      <c r="D843" s="299" t="s">
        <v>528</v>
      </c>
      <c r="E843" s="300">
        <v>0</v>
      </c>
      <c r="F843" s="301">
        <v>0</v>
      </c>
      <c r="G843" s="301">
        <v>7</v>
      </c>
      <c r="H843" s="301">
        <v>7</v>
      </c>
      <c r="I843" s="301">
        <v>20</v>
      </c>
      <c r="J843" s="301">
        <v>20</v>
      </c>
      <c r="K843" s="301">
        <v>18</v>
      </c>
      <c r="L843" s="301">
        <v>0.02</v>
      </c>
      <c r="M843" s="301">
        <v>1.96</v>
      </c>
      <c r="N843" s="301">
        <v>1.98</v>
      </c>
      <c r="O843" s="301"/>
      <c r="P843" s="301" t="s">
        <v>500</v>
      </c>
      <c r="Q843" s="301">
        <v>1</v>
      </c>
      <c r="R843" s="301">
        <v>10.3</v>
      </c>
      <c r="S843" s="302">
        <v>69</v>
      </c>
      <c r="X843" s="311"/>
      <c r="AC843" s="311"/>
      <c r="AF843" s="311"/>
      <c r="AG843" s="311"/>
      <c r="AH843" s="311"/>
      <c r="AI843" s="311"/>
      <c r="AJ843" s="311"/>
      <c r="AK843" s="311"/>
      <c r="AL843" s="311"/>
      <c r="AM843" s="311"/>
    </row>
    <row r="844" spans="2:39" ht="15" customHeight="1" x14ac:dyDescent="0.15">
      <c r="B844" s="436"/>
      <c r="C844" s="433"/>
      <c r="D844" s="299" t="s">
        <v>529</v>
      </c>
      <c r="E844" s="300">
        <v>0</v>
      </c>
      <c r="F844" s="301">
        <v>0</v>
      </c>
      <c r="G844" s="301">
        <v>9</v>
      </c>
      <c r="H844" s="301">
        <v>9</v>
      </c>
      <c r="I844" s="301">
        <v>15</v>
      </c>
      <c r="J844" s="301">
        <v>19</v>
      </c>
      <c r="K844" s="301">
        <v>13</v>
      </c>
      <c r="L844" s="301">
        <v>0.1</v>
      </c>
      <c r="M844" s="301">
        <v>1.92</v>
      </c>
      <c r="N844" s="301">
        <v>2.02</v>
      </c>
      <c r="O844" s="301"/>
      <c r="P844" s="301" t="s">
        <v>500</v>
      </c>
      <c r="Q844" s="301">
        <v>1.8</v>
      </c>
      <c r="R844" s="301">
        <v>8.5</v>
      </c>
      <c r="S844" s="302">
        <v>67</v>
      </c>
      <c r="X844" s="311"/>
      <c r="AC844" s="311"/>
      <c r="AF844" s="311"/>
      <c r="AG844" s="311"/>
      <c r="AH844" s="311"/>
      <c r="AI844" s="311"/>
      <c r="AJ844" s="311"/>
      <c r="AK844" s="311"/>
      <c r="AL844" s="311"/>
      <c r="AM844" s="311"/>
    </row>
    <row r="845" spans="2:39" ht="15" customHeight="1" x14ac:dyDescent="0.15">
      <c r="B845" s="436"/>
      <c r="C845" s="433"/>
      <c r="D845" s="299" t="s">
        <v>530</v>
      </c>
      <c r="E845" s="300">
        <v>0</v>
      </c>
      <c r="F845" s="301">
        <v>0</v>
      </c>
      <c r="G845" s="301">
        <v>7</v>
      </c>
      <c r="H845" s="301">
        <v>7</v>
      </c>
      <c r="I845" s="301">
        <v>15</v>
      </c>
      <c r="J845" s="301">
        <v>20</v>
      </c>
      <c r="K845" s="301">
        <v>12</v>
      </c>
      <c r="L845" s="301">
        <v>0</v>
      </c>
      <c r="M845" s="301">
        <v>1.97</v>
      </c>
      <c r="N845" s="301">
        <v>1.97</v>
      </c>
      <c r="O845" s="301"/>
      <c r="P845" s="301" t="s">
        <v>500</v>
      </c>
      <c r="Q845" s="301">
        <v>1.8</v>
      </c>
      <c r="R845" s="301">
        <v>7.9</v>
      </c>
      <c r="S845" s="302">
        <v>68</v>
      </c>
      <c r="X845" s="311"/>
      <c r="AC845" s="311"/>
      <c r="AF845" s="311"/>
      <c r="AG845" s="311"/>
      <c r="AH845" s="311"/>
      <c r="AI845" s="311"/>
      <c r="AJ845" s="311"/>
      <c r="AK845" s="311"/>
      <c r="AL845" s="311"/>
      <c r="AM845" s="311"/>
    </row>
    <row r="846" spans="2:39" ht="15" customHeight="1" x14ac:dyDescent="0.15">
      <c r="B846" s="436"/>
      <c r="C846" s="434"/>
      <c r="D846" s="299" t="s">
        <v>531</v>
      </c>
      <c r="E846" s="300">
        <v>0</v>
      </c>
      <c r="F846" s="301">
        <v>0</v>
      </c>
      <c r="G846" s="301">
        <v>6</v>
      </c>
      <c r="H846" s="301">
        <v>6</v>
      </c>
      <c r="I846" s="301">
        <v>14</v>
      </c>
      <c r="J846" s="301">
        <v>22</v>
      </c>
      <c r="K846" s="301">
        <v>19</v>
      </c>
      <c r="L846" s="301">
        <v>0</v>
      </c>
      <c r="M846" s="301">
        <v>2.0699999999999998</v>
      </c>
      <c r="N846" s="301">
        <v>2.0699999999999998</v>
      </c>
      <c r="O846" s="301"/>
      <c r="P846" s="301" t="s">
        <v>495</v>
      </c>
      <c r="Q846" s="301">
        <v>2</v>
      </c>
      <c r="R846" s="301">
        <v>6.7</v>
      </c>
      <c r="S846" s="302">
        <v>64</v>
      </c>
      <c r="X846" s="311"/>
      <c r="AC846" s="311"/>
      <c r="AF846" s="311"/>
      <c r="AG846" s="311"/>
      <c r="AH846" s="311"/>
      <c r="AI846" s="311"/>
      <c r="AJ846" s="311"/>
      <c r="AK846" s="311"/>
      <c r="AL846" s="311"/>
      <c r="AM846" s="311"/>
    </row>
    <row r="847" spans="2:39" ht="15" customHeight="1" x14ac:dyDescent="0.15">
      <c r="B847" s="436"/>
      <c r="C847" s="432">
        <v>42668</v>
      </c>
      <c r="D847" s="295" t="s">
        <v>494</v>
      </c>
      <c r="E847" s="296">
        <v>0</v>
      </c>
      <c r="F847" s="297">
        <v>0</v>
      </c>
      <c r="G847" s="297">
        <v>5</v>
      </c>
      <c r="H847" s="297">
        <v>5</v>
      </c>
      <c r="I847" s="297">
        <v>12</v>
      </c>
      <c r="J847" s="297">
        <v>14</v>
      </c>
      <c r="K847" s="297">
        <v>12</v>
      </c>
      <c r="L847" s="297">
        <v>0</v>
      </c>
      <c r="M847" s="297">
        <v>2.2799999999999998</v>
      </c>
      <c r="N847" s="297">
        <v>2.2799999999999998</v>
      </c>
      <c r="O847" s="297"/>
      <c r="P847" s="297" t="s">
        <v>500</v>
      </c>
      <c r="Q847" s="297">
        <v>2.7</v>
      </c>
      <c r="R847" s="297">
        <v>6</v>
      </c>
      <c r="S847" s="298">
        <v>56</v>
      </c>
      <c r="X847" s="311"/>
      <c r="AC847" s="311"/>
      <c r="AF847" s="311"/>
      <c r="AG847" s="311"/>
      <c r="AH847" s="311"/>
      <c r="AI847" s="311"/>
      <c r="AJ847" s="311"/>
      <c r="AK847" s="311"/>
      <c r="AL847" s="311"/>
      <c r="AM847" s="311"/>
    </row>
    <row r="848" spans="2:39" ht="15" customHeight="1" x14ac:dyDescent="0.15">
      <c r="B848" s="436"/>
      <c r="C848" s="433"/>
      <c r="D848" s="299" t="s">
        <v>497</v>
      </c>
      <c r="E848" s="300">
        <v>0</v>
      </c>
      <c r="F848" s="301">
        <v>0</v>
      </c>
      <c r="G848" s="301">
        <v>3</v>
      </c>
      <c r="H848" s="301">
        <v>3</v>
      </c>
      <c r="I848" s="301">
        <v>13</v>
      </c>
      <c r="J848" s="301">
        <v>6</v>
      </c>
      <c r="K848" s="301">
        <v>5</v>
      </c>
      <c r="L848" s="301">
        <v>0</v>
      </c>
      <c r="M848" s="301">
        <v>2.17</v>
      </c>
      <c r="N848" s="301">
        <v>2.17</v>
      </c>
      <c r="O848" s="301"/>
      <c r="P848" s="301" t="s">
        <v>500</v>
      </c>
      <c r="Q848" s="301">
        <v>2.2999999999999998</v>
      </c>
      <c r="R848" s="301">
        <v>4.8</v>
      </c>
      <c r="S848" s="302">
        <v>65</v>
      </c>
      <c r="X848" s="311"/>
      <c r="AC848" s="311"/>
      <c r="AF848" s="311"/>
      <c r="AG848" s="311"/>
      <c r="AH848" s="311"/>
      <c r="AI848" s="311"/>
      <c r="AJ848" s="311"/>
      <c r="AK848" s="311"/>
      <c r="AL848" s="311"/>
      <c r="AM848" s="311"/>
    </row>
    <row r="849" spans="2:39" ht="15" customHeight="1" x14ac:dyDescent="0.15">
      <c r="B849" s="436"/>
      <c r="C849" s="433"/>
      <c r="D849" s="299" t="s">
        <v>499</v>
      </c>
      <c r="E849" s="300">
        <v>0</v>
      </c>
      <c r="F849" s="301">
        <v>0</v>
      </c>
      <c r="G849" s="301">
        <v>3</v>
      </c>
      <c r="H849" s="301">
        <v>3</v>
      </c>
      <c r="I849" s="301">
        <v>11</v>
      </c>
      <c r="J849" s="301">
        <v>10</v>
      </c>
      <c r="K849" s="301">
        <v>6</v>
      </c>
      <c r="L849" s="301">
        <v>0</v>
      </c>
      <c r="M849" s="301">
        <v>2.23</v>
      </c>
      <c r="N849" s="301">
        <v>2.23</v>
      </c>
      <c r="O849" s="301"/>
      <c r="P849" s="301" t="s">
        <v>495</v>
      </c>
      <c r="Q849" s="301">
        <v>2.4</v>
      </c>
      <c r="R849" s="301">
        <v>4.9000000000000004</v>
      </c>
      <c r="S849" s="302">
        <v>68</v>
      </c>
      <c r="X849" s="311"/>
      <c r="AC849" s="311"/>
      <c r="AF849" s="311"/>
      <c r="AG849" s="311"/>
      <c r="AH849" s="311"/>
      <c r="AI849" s="311"/>
      <c r="AJ849" s="311"/>
      <c r="AK849" s="311"/>
      <c r="AL849" s="311"/>
      <c r="AM849" s="311"/>
    </row>
    <row r="850" spans="2:39" ht="15" customHeight="1" x14ac:dyDescent="0.15">
      <c r="B850" s="436"/>
      <c r="C850" s="433"/>
      <c r="D850" s="299" t="s">
        <v>502</v>
      </c>
      <c r="E850" s="300">
        <v>0</v>
      </c>
      <c r="F850" s="301">
        <v>0</v>
      </c>
      <c r="G850" s="301">
        <v>4</v>
      </c>
      <c r="H850" s="301">
        <v>4</v>
      </c>
      <c r="I850" s="301">
        <v>9</v>
      </c>
      <c r="J850" s="301">
        <v>18</v>
      </c>
      <c r="K850" s="301">
        <v>9</v>
      </c>
      <c r="L850" s="301">
        <v>0</v>
      </c>
      <c r="M850" s="301">
        <v>2.14</v>
      </c>
      <c r="N850" s="301">
        <v>2.14</v>
      </c>
      <c r="O850" s="301"/>
      <c r="P850" s="301" t="s">
        <v>495</v>
      </c>
      <c r="Q850" s="301">
        <v>2.2999999999999998</v>
      </c>
      <c r="R850" s="301">
        <v>4.9000000000000004</v>
      </c>
      <c r="S850" s="302">
        <v>60</v>
      </c>
      <c r="X850" s="311"/>
      <c r="AC850" s="311"/>
      <c r="AF850" s="311"/>
      <c r="AG850" s="311"/>
      <c r="AH850" s="311"/>
      <c r="AI850" s="311"/>
      <c r="AJ850" s="311"/>
      <c r="AK850" s="311"/>
      <c r="AL850" s="311"/>
      <c r="AM850" s="311"/>
    </row>
    <row r="851" spans="2:39" ht="15" customHeight="1" x14ac:dyDescent="0.15">
      <c r="B851" s="436"/>
      <c r="C851" s="433"/>
      <c r="D851" s="299" t="s">
        <v>505</v>
      </c>
      <c r="E851" s="300">
        <v>0</v>
      </c>
      <c r="F851" s="301">
        <v>1</v>
      </c>
      <c r="G851" s="301">
        <v>6</v>
      </c>
      <c r="H851" s="301">
        <v>7</v>
      </c>
      <c r="I851" s="301">
        <v>8</v>
      </c>
      <c r="J851" s="301">
        <v>11</v>
      </c>
      <c r="K851" s="301">
        <v>7</v>
      </c>
      <c r="L851" s="301">
        <v>0.06</v>
      </c>
      <c r="M851" s="301">
        <v>2.0499999999999998</v>
      </c>
      <c r="N851" s="301">
        <v>2.11</v>
      </c>
      <c r="O851" s="301"/>
      <c r="P851" s="301" t="s">
        <v>508</v>
      </c>
      <c r="Q851" s="301">
        <v>1.6</v>
      </c>
      <c r="R851" s="301">
        <v>4</v>
      </c>
      <c r="S851" s="302">
        <v>64</v>
      </c>
      <c r="X851" s="311"/>
      <c r="AC851" s="311"/>
      <c r="AF851" s="311"/>
      <c r="AG851" s="311"/>
      <c r="AH851" s="311"/>
      <c r="AI851" s="311"/>
      <c r="AJ851" s="311"/>
      <c r="AK851" s="311"/>
      <c r="AL851" s="311"/>
      <c r="AM851" s="311"/>
    </row>
    <row r="852" spans="2:39" ht="15" customHeight="1" x14ac:dyDescent="0.15">
      <c r="B852" s="436"/>
      <c r="C852" s="433"/>
      <c r="D852" s="299" t="s">
        <v>507</v>
      </c>
      <c r="E852" s="300">
        <v>0</v>
      </c>
      <c r="F852" s="301" t="s">
        <v>503</v>
      </c>
      <c r="G852" s="301" t="s">
        <v>503</v>
      </c>
      <c r="H852" s="301" t="s">
        <v>503</v>
      </c>
      <c r="I852" s="301">
        <v>7</v>
      </c>
      <c r="J852" s="301">
        <v>16</v>
      </c>
      <c r="K852" s="301">
        <v>9</v>
      </c>
      <c r="L852" s="301">
        <v>0.01</v>
      </c>
      <c r="M852" s="301">
        <v>2</v>
      </c>
      <c r="N852" s="301">
        <v>2.0099999999999998</v>
      </c>
      <c r="O852" s="301"/>
      <c r="P852" s="301" t="s">
        <v>508</v>
      </c>
      <c r="Q852" s="301">
        <v>1.7</v>
      </c>
      <c r="R852" s="301">
        <v>3.5</v>
      </c>
      <c r="S852" s="302">
        <v>71</v>
      </c>
      <c r="X852" s="311"/>
      <c r="AC852" s="311"/>
      <c r="AF852" s="311"/>
      <c r="AG852" s="311"/>
      <c r="AH852" s="311"/>
      <c r="AI852" s="311"/>
      <c r="AJ852" s="311"/>
      <c r="AK852" s="311"/>
      <c r="AL852" s="311"/>
      <c r="AM852" s="311"/>
    </row>
    <row r="853" spans="2:39" ht="15" customHeight="1" x14ac:dyDescent="0.15">
      <c r="B853" s="436"/>
      <c r="C853" s="433"/>
      <c r="D853" s="299" t="s">
        <v>510</v>
      </c>
      <c r="E853" s="300">
        <v>0</v>
      </c>
      <c r="F853" s="301">
        <v>3</v>
      </c>
      <c r="G853" s="301">
        <v>7</v>
      </c>
      <c r="H853" s="301">
        <v>10</v>
      </c>
      <c r="I853" s="301">
        <v>6</v>
      </c>
      <c r="J853" s="301">
        <v>11</v>
      </c>
      <c r="K853" s="301">
        <v>7</v>
      </c>
      <c r="L853" s="301">
        <v>0.05</v>
      </c>
      <c r="M853" s="301">
        <v>2.0699999999999998</v>
      </c>
      <c r="N853" s="301">
        <v>2.12</v>
      </c>
      <c r="O853" s="301"/>
      <c r="P853" s="301" t="s">
        <v>500</v>
      </c>
      <c r="Q853" s="301">
        <v>2</v>
      </c>
      <c r="R853" s="301">
        <v>5.8</v>
      </c>
      <c r="S853" s="302">
        <v>65</v>
      </c>
      <c r="X853" s="311"/>
      <c r="AC853" s="311"/>
      <c r="AF853" s="311"/>
      <c r="AG853" s="311"/>
      <c r="AH853" s="311"/>
      <c r="AI853" s="311"/>
      <c r="AJ853" s="311"/>
      <c r="AK853" s="311"/>
      <c r="AL853" s="311"/>
      <c r="AM853" s="311"/>
    </row>
    <row r="854" spans="2:39" ht="15" customHeight="1" x14ac:dyDescent="0.15">
      <c r="B854" s="436"/>
      <c r="C854" s="433"/>
      <c r="D854" s="299" t="s">
        <v>512</v>
      </c>
      <c r="E854" s="300">
        <v>0</v>
      </c>
      <c r="F854" s="301">
        <v>5</v>
      </c>
      <c r="G854" s="301">
        <v>7</v>
      </c>
      <c r="H854" s="301">
        <v>12</v>
      </c>
      <c r="I854" s="301">
        <v>9</v>
      </c>
      <c r="J854" s="301">
        <v>22</v>
      </c>
      <c r="K854" s="301">
        <v>11</v>
      </c>
      <c r="L854" s="301">
        <v>0</v>
      </c>
      <c r="M854" s="301">
        <v>2.2000000000000002</v>
      </c>
      <c r="N854" s="301">
        <v>2.2000000000000002</v>
      </c>
      <c r="O854" s="301"/>
      <c r="P854" s="301" t="s">
        <v>500</v>
      </c>
      <c r="Q854" s="301">
        <v>2.7</v>
      </c>
      <c r="R854" s="301">
        <v>10.1</v>
      </c>
      <c r="S854" s="302">
        <v>49</v>
      </c>
      <c r="X854" s="311"/>
      <c r="AC854" s="311"/>
      <c r="AF854" s="311"/>
      <c r="AG854" s="311"/>
      <c r="AH854" s="311"/>
      <c r="AI854" s="311"/>
      <c r="AJ854" s="311"/>
      <c r="AK854" s="311"/>
      <c r="AL854" s="311"/>
      <c r="AM854" s="311"/>
    </row>
    <row r="855" spans="2:39" ht="15" customHeight="1" x14ac:dyDescent="0.15">
      <c r="B855" s="436"/>
      <c r="C855" s="433"/>
      <c r="D855" s="299" t="s">
        <v>513</v>
      </c>
      <c r="E855" s="300">
        <v>0</v>
      </c>
      <c r="F855" s="301">
        <v>3</v>
      </c>
      <c r="G855" s="301">
        <v>7</v>
      </c>
      <c r="H855" s="301">
        <v>10</v>
      </c>
      <c r="I855" s="301">
        <v>16</v>
      </c>
      <c r="J855" s="301">
        <v>17</v>
      </c>
      <c r="K855" s="301">
        <v>14</v>
      </c>
      <c r="L855" s="301">
        <v>0.04</v>
      </c>
      <c r="M855" s="301">
        <v>1.99</v>
      </c>
      <c r="N855" s="301">
        <v>2.0299999999999998</v>
      </c>
      <c r="O855" s="301"/>
      <c r="P855" s="301" t="s">
        <v>508</v>
      </c>
      <c r="Q855" s="301">
        <v>2.7</v>
      </c>
      <c r="R855" s="301">
        <v>12.3</v>
      </c>
      <c r="S855" s="302">
        <v>45</v>
      </c>
      <c r="X855" s="311"/>
      <c r="AC855" s="311"/>
      <c r="AF855" s="311"/>
      <c r="AG855" s="311"/>
      <c r="AH855" s="311"/>
      <c r="AI855" s="311"/>
      <c r="AJ855" s="311"/>
      <c r="AK855" s="311"/>
      <c r="AL855" s="311"/>
      <c r="AM855" s="311"/>
    </row>
    <row r="856" spans="2:39" ht="15" customHeight="1" thickBot="1" x14ac:dyDescent="0.2">
      <c r="B856" s="436"/>
      <c r="C856" s="433"/>
      <c r="D856" s="312" t="s">
        <v>514</v>
      </c>
      <c r="E856" s="313">
        <v>1</v>
      </c>
      <c r="F856" s="306">
        <v>3</v>
      </c>
      <c r="G856" s="306">
        <v>6</v>
      </c>
      <c r="H856" s="306">
        <v>9</v>
      </c>
      <c r="I856" s="306">
        <v>23</v>
      </c>
      <c r="J856" s="306">
        <v>20</v>
      </c>
      <c r="K856" s="306">
        <v>9</v>
      </c>
      <c r="L856" s="306">
        <v>0.05</v>
      </c>
      <c r="M856" s="306">
        <v>2.02</v>
      </c>
      <c r="N856" s="306">
        <v>2.0699999999999998</v>
      </c>
      <c r="O856" s="306"/>
      <c r="P856" s="306" t="s">
        <v>500</v>
      </c>
      <c r="Q856" s="306">
        <v>0.9</v>
      </c>
      <c r="R856" s="306">
        <v>15.6</v>
      </c>
      <c r="S856" s="307">
        <v>43</v>
      </c>
      <c r="X856" s="311"/>
      <c r="AC856" s="311"/>
      <c r="AF856" s="311"/>
      <c r="AG856" s="311"/>
      <c r="AH856" s="311"/>
      <c r="AI856" s="311"/>
      <c r="AJ856" s="311"/>
      <c r="AK856" s="311"/>
      <c r="AL856" s="311"/>
      <c r="AM856" s="311"/>
    </row>
    <row r="857" spans="2:39" ht="15" customHeight="1" x14ac:dyDescent="0.15">
      <c r="B857" s="436" t="s">
        <v>539</v>
      </c>
      <c r="C857" s="433"/>
      <c r="D857" s="295" t="s">
        <v>516</v>
      </c>
      <c r="E857" s="296">
        <v>1</v>
      </c>
      <c r="F857" s="297">
        <v>2</v>
      </c>
      <c r="G857" s="297">
        <v>7</v>
      </c>
      <c r="H857" s="297">
        <v>9</v>
      </c>
      <c r="I857" s="297">
        <v>35</v>
      </c>
      <c r="J857" s="297">
        <v>15</v>
      </c>
      <c r="K857" s="297">
        <v>8</v>
      </c>
      <c r="L857" s="297">
        <v>0</v>
      </c>
      <c r="M857" s="297">
        <v>1.9</v>
      </c>
      <c r="N857" s="297">
        <v>1.9</v>
      </c>
      <c r="O857" s="297"/>
      <c r="P857" s="297" t="s">
        <v>517</v>
      </c>
      <c r="Q857" s="297">
        <v>2.1</v>
      </c>
      <c r="R857" s="297">
        <v>17.8</v>
      </c>
      <c r="S857" s="298">
        <v>40</v>
      </c>
      <c r="X857" s="311"/>
      <c r="AC857" s="311"/>
      <c r="AF857" s="311"/>
      <c r="AG857" s="311"/>
      <c r="AH857" s="311"/>
      <c r="AI857" s="311"/>
      <c r="AJ857" s="311"/>
      <c r="AK857" s="311"/>
      <c r="AL857" s="311"/>
      <c r="AM857" s="311"/>
    </row>
    <row r="858" spans="2:39" ht="15" customHeight="1" x14ac:dyDescent="0.15">
      <c r="B858" s="436"/>
      <c r="C858" s="433"/>
      <c r="D858" s="299" t="s">
        <v>518</v>
      </c>
      <c r="E858" s="300">
        <v>1</v>
      </c>
      <c r="F858" s="301">
        <v>1</v>
      </c>
      <c r="G858" s="301">
        <v>6</v>
      </c>
      <c r="H858" s="301">
        <v>7</v>
      </c>
      <c r="I858" s="301">
        <v>43</v>
      </c>
      <c r="J858" s="301">
        <v>24</v>
      </c>
      <c r="K858" s="301">
        <v>11</v>
      </c>
      <c r="L858" s="301">
        <v>0.01</v>
      </c>
      <c r="M858" s="301">
        <v>1.9</v>
      </c>
      <c r="N858" s="301">
        <v>1.91</v>
      </c>
      <c r="O858" s="301"/>
      <c r="P858" s="301" t="s">
        <v>517</v>
      </c>
      <c r="Q858" s="301">
        <v>2.2000000000000002</v>
      </c>
      <c r="R858" s="301">
        <v>17.5</v>
      </c>
      <c r="S858" s="302">
        <v>46</v>
      </c>
      <c r="X858" s="311"/>
      <c r="AC858" s="311"/>
      <c r="AF858" s="311"/>
      <c r="AG858" s="311"/>
      <c r="AH858" s="311"/>
      <c r="AI858" s="311"/>
      <c r="AJ858" s="311"/>
      <c r="AK858" s="311"/>
      <c r="AL858" s="311"/>
      <c r="AM858" s="311"/>
    </row>
    <row r="859" spans="2:39" ht="15" customHeight="1" x14ac:dyDescent="0.15">
      <c r="B859" s="436"/>
      <c r="C859" s="433"/>
      <c r="D859" s="299" t="s">
        <v>519</v>
      </c>
      <c r="E859" s="300">
        <v>1</v>
      </c>
      <c r="F859" s="301">
        <v>1</v>
      </c>
      <c r="G859" s="301">
        <v>6</v>
      </c>
      <c r="H859" s="301">
        <v>7</v>
      </c>
      <c r="I859" s="301">
        <v>46</v>
      </c>
      <c r="J859" s="301">
        <v>21</v>
      </c>
      <c r="K859" s="301">
        <v>12</v>
      </c>
      <c r="L859" s="301">
        <v>0</v>
      </c>
      <c r="M859" s="301">
        <v>1.92</v>
      </c>
      <c r="N859" s="301">
        <v>1.92</v>
      </c>
      <c r="O859" s="301"/>
      <c r="P859" s="301" t="s">
        <v>517</v>
      </c>
      <c r="Q859" s="301">
        <v>2.9</v>
      </c>
      <c r="R859" s="301">
        <v>17</v>
      </c>
      <c r="S859" s="302">
        <v>51</v>
      </c>
      <c r="X859" s="311"/>
      <c r="AC859" s="311"/>
      <c r="AF859" s="311"/>
      <c r="AG859" s="311"/>
      <c r="AH859" s="311"/>
      <c r="AI859" s="311"/>
      <c r="AJ859" s="311"/>
      <c r="AK859" s="311"/>
      <c r="AL859" s="311"/>
      <c r="AM859" s="311"/>
    </row>
    <row r="860" spans="2:39" ht="15" customHeight="1" x14ac:dyDescent="0.15">
      <c r="B860" s="436"/>
      <c r="C860" s="433"/>
      <c r="D860" s="299" t="s">
        <v>521</v>
      </c>
      <c r="E860" s="300">
        <v>1</v>
      </c>
      <c r="F860" s="301">
        <v>0</v>
      </c>
      <c r="G860" s="301">
        <v>9</v>
      </c>
      <c r="H860" s="301">
        <v>9</v>
      </c>
      <c r="I860" s="301">
        <v>43</v>
      </c>
      <c r="J860" s="301">
        <v>24</v>
      </c>
      <c r="K860" s="301">
        <v>13</v>
      </c>
      <c r="L860" s="301">
        <v>0.08</v>
      </c>
      <c r="M860" s="301">
        <v>1.9</v>
      </c>
      <c r="N860" s="301">
        <v>1.98</v>
      </c>
      <c r="O860" s="301"/>
      <c r="P860" s="301" t="s">
        <v>534</v>
      </c>
      <c r="Q860" s="301">
        <v>2.4</v>
      </c>
      <c r="R860" s="301">
        <v>14.4</v>
      </c>
      <c r="S860" s="302">
        <v>68</v>
      </c>
      <c r="X860" s="311"/>
      <c r="AC860" s="311"/>
      <c r="AF860" s="311"/>
      <c r="AG860" s="311"/>
      <c r="AH860" s="311"/>
      <c r="AI860" s="311"/>
      <c r="AJ860" s="311"/>
      <c r="AK860" s="311"/>
      <c r="AL860" s="311"/>
      <c r="AM860" s="311"/>
    </row>
    <row r="861" spans="2:39" ht="15" customHeight="1" x14ac:dyDescent="0.15">
      <c r="B861" s="436"/>
      <c r="C861" s="433"/>
      <c r="D861" s="299" t="s">
        <v>522</v>
      </c>
      <c r="E861" s="300">
        <v>1</v>
      </c>
      <c r="F861" s="301">
        <v>0</v>
      </c>
      <c r="G861" s="301">
        <v>15</v>
      </c>
      <c r="H861" s="301">
        <v>15</v>
      </c>
      <c r="I861" s="301">
        <v>36</v>
      </c>
      <c r="J861" s="301">
        <v>29</v>
      </c>
      <c r="K861" s="301">
        <v>20</v>
      </c>
      <c r="L861" s="301">
        <v>0.04</v>
      </c>
      <c r="M861" s="301">
        <v>1.92</v>
      </c>
      <c r="N861" s="301">
        <v>1.96</v>
      </c>
      <c r="O861" s="301"/>
      <c r="P861" s="301" t="s">
        <v>265</v>
      </c>
      <c r="Q861" s="301">
        <v>2.2999999999999998</v>
      </c>
      <c r="R861" s="301">
        <v>12.8</v>
      </c>
      <c r="S861" s="302">
        <v>86</v>
      </c>
      <c r="X861" s="311"/>
      <c r="AC861" s="311"/>
      <c r="AF861" s="311"/>
      <c r="AG861" s="311"/>
      <c r="AH861" s="311"/>
      <c r="AI861" s="311"/>
      <c r="AJ861" s="311"/>
      <c r="AK861" s="311"/>
      <c r="AL861" s="311"/>
      <c r="AM861" s="311"/>
    </row>
    <row r="862" spans="2:39" ht="15" customHeight="1" x14ac:dyDescent="0.15">
      <c r="B862" s="436"/>
      <c r="C862" s="433"/>
      <c r="D862" s="299" t="s">
        <v>523</v>
      </c>
      <c r="E862" s="300">
        <v>0</v>
      </c>
      <c r="F862" s="301">
        <v>1</v>
      </c>
      <c r="G862" s="301">
        <v>19</v>
      </c>
      <c r="H862" s="301">
        <v>20</v>
      </c>
      <c r="I862" s="301">
        <v>29</v>
      </c>
      <c r="J862" s="301">
        <v>32</v>
      </c>
      <c r="K862" s="301">
        <v>18</v>
      </c>
      <c r="L862" s="301">
        <v>0.08</v>
      </c>
      <c r="M862" s="301">
        <v>1.91</v>
      </c>
      <c r="N862" s="301">
        <v>1.99</v>
      </c>
      <c r="O862" s="301"/>
      <c r="P862" s="301" t="s">
        <v>265</v>
      </c>
      <c r="Q862" s="301">
        <v>0.5</v>
      </c>
      <c r="R862" s="301">
        <v>12.5</v>
      </c>
      <c r="S862" s="302">
        <v>91</v>
      </c>
      <c r="X862" s="311"/>
      <c r="AC862" s="311"/>
      <c r="AF862" s="311"/>
      <c r="AG862" s="311"/>
      <c r="AH862" s="311"/>
      <c r="AI862" s="311"/>
      <c r="AJ862" s="311"/>
      <c r="AK862" s="311"/>
      <c r="AL862" s="311"/>
      <c r="AM862" s="311"/>
    </row>
    <row r="863" spans="2:39" ht="15" customHeight="1" x14ac:dyDescent="0.15">
      <c r="B863" s="436"/>
      <c r="C863" s="433"/>
      <c r="D863" s="299" t="s">
        <v>524</v>
      </c>
      <c r="E863" s="300">
        <v>0</v>
      </c>
      <c r="F863" s="301">
        <v>1</v>
      </c>
      <c r="G863" s="301">
        <v>24</v>
      </c>
      <c r="H863" s="301">
        <v>25</v>
      </c>
      <c r="I863" s="301">
        <v>23</v>
      </c>
      <c r="J863" s="301">
        <v>31</v>
      </c>
      <c r="K863" s="301">
        <v>17</v>
      </c>
      <c r="L863" s="301">
        <v>0.13</v>
      </c>
      <c r="M863" s="301">
        <v>1.91</v>
      </c>
      <c r="N863" s="301">
        <v>2.04</v>
      </c>
      <c r="O863" s="301"/>
      <c r="P863" s="301" t="s">
        <v>495</v>
      </c>
      <c r="Q863" s="301">
        <v>0.3</v>
      </c>
      <c r="R863" s="301">
        <v>12.5</v>
      </c>
      <c r="S863" s="302">
        <v>91</v>
      </c>
      <c r="X863" s="311"/>
      <c r="AC863" s="311"/>
      <c r="AF863" s="311"/>
      <c r="AG863" s="311"/>
      <c r="AH863" s="311"/>
      <c r="AI863" s="311"/>
      <c r="AJ863" s="311"/>
      <c r="AK863" s="311"/>
      <c r="AL863" s="311"/>
      <c r="AM863" s="311"/>
    </row>
    <row r="864" spans="2:39" ht="15" customHeight="1" x14ac:dyDescent="0.15">
      <c r="B864" s="436"/>
      <c r="C864" s="433"/>
      <c r="D864" s="299" t="s">
        <v>525</v>
      </c>
      <c r="E864" s="300">
        <v>0</v>
      </c>
      <c r="F864" s="301">
        <v>2</v>
      </c>
      <c r="G864" s="301">
        <v>28</v>
      </c>
      <c r="H864" s="301">
        <v>30</v>
      </c>
      <c r="I864" s="301">
        <v>16</v>
      </c>
      <c r="J864" s="301">
        <v>28</v>
      </c>
      <c r="K864" s="301">
        <v>18</v>
      </c>
      <c r="L864" s="301">
        <v>0.16</v>
      </c>
      <c r="M864" s="301">
        <v>1.91</v>
      </c>
      <c r="N864" s="301">
        <v>2.0699999999999998</v>
      </c>
      <c r="O864" s="301"/>
      <c r="P864" s="301" t="s">
        <v>540</v>
      </c>
      <c r="Q864" s="301">
        <v>0.7</v>
      </c>
      <c r="R864" s="301">
        <v>12.5</v>
      </c>
      <c r="S864" s="302">
        <v>93</v>
      </c>
      <c r="X864" s="311"/>
      <c r="AC864" s="311"/>
      <c r="AF864" s="311"/>
      <c r="AG864" s="311"/>
      <c r="AH864" s="311"/>
      <c r="AI864" s="311"/>
      <c r="AJ864" s="311"/>
      <c r="AK864" s="311"/>
      <c r="AL864" s="311"/>
      <c r="AM864" s="311"/>
    </row>
    <row r="865" spans="2:39" ht="15" customHeight="1" x14ac:dyDescent="0.15">
      <c r="B865" s="436"/>
      <c r="C865" s="433"/>
      <c r="D865" s="299" t="s">
        <v>526</v>
      </c>
      <c r="E865" s="300">
        <v>0</v>
      </c>
      <c r="F865" s="301">
        <v>1</v>
      </c>
      <c r="G865" s="301">
        <v>22</v>
      </c>
      <c r="H865" s="301">
        <v>23</v>
      </c>
      <c r="I865" s="301">
        <v>15</v>
      </c>
      <c r="J865" s="301">
        <v>35</v>
      </c>
      <c r="K865" s="301">
        <v>17</v>
      </c>
      <c r="L865" s="301">
        <v>0.06</v>
      </c>
      <c r="M865" s="301">
        <v>1.92</v>
      </c>
      <c r="N865" s="301">
        <v>1.98</v>
      </c>
      <c r="O865" s="301"/>
      <c r="P865" s="301" t="s">
        <v>537</v>
      </c>
      <c r="Q865" s="301">
        <v>0.4</v>
      </c>
      <c r="R865" s="301">
        <v>12.5</v>
      </c>
      <c r="S865" s="302">
        <v>94</v>
      </c>
      <c r="X865" s="311"/>
      <c r="AC865" s="311"/>
      <c r="AF865" s="311"/>
      <c r="AG865" s="311"/>
      <c r="AH865" s="311"/>
      <c r="AI865" s="311"/>
      <c r="AJ865" s="311"/>
      <c r="AK865" s="311"/>
      <c r="AL865" s="311"/>
      <c r="AM865" s="311"/>
    </row>
    <row r="866" spans="2:39" ht="15" customHeight="1" x14ac:dyDescent="0.15">
      <c r="B866" s="436"/>
      <c r="C866" s="433"/>
      <c r="D866" s="299" t="s">
        <v>527</v>
      </c>
      <c r="E866" s="300">
        <v>0</v>
      </c>
      <c r="F866" s="301">
        <v>1</v>
      </c>
      <c r="G866" s="301">
        <v>19</v>
      </c>
      <c r="H866" s="301">
        <v>20</v>
      </c>
      <c r="I866" s="301">
        <v>15</v>
      </c>
      <c r="J866" s="301">
        <v>41</v>
      </c>
      <c r="K866" s="301">
        <v>20</v>
      </c>
      <c r="L866" s="301">
        <v>0.08</v>
      </c>
      <c r="M866" s="301">
        <v>1.94</v>
      </c>
      <c r="N866" s="301">
        <v>2.02</v>
      </c>
      <c r="O866" s="301"/>
      <c r="P866" s="301" t="s">
        <v>537</v>
      </c>
      <c r="Q866" s="301">
        <v>0.8</v>
      </c>
      <c r="R866" s="301">
        <v>12.3</v>
      </c>
      <c r="S866" s="302">
        <v>95</v>
      </c>
      <c r="X866" s="311"/>
      <c r="AC866" s="311"/>
      <c r="AF866" s="311"/>
      <c r="AG866" s="311"/>
      <c r="AH866" s="311"/>
      <c r="AI866" s="311"/>
      <c r="AJ866" s="311"/>
      <c r="AK866" s="311"/>
      <c r="AL866" s="311"/>
      <c r="AM866" s="311"/>
    </row>
    <row r="867" spans="2:39" ht="15" customHeight="1" x14ac:dyDescent="0.15">
      <c r="B867" s="436"/>
      <c r="C867" s="433"/>
      <c r="D867" s="299" t="s">
        <v>528</v>
      </c>
      <c r="E867" s="300">
        <v>0</v>
      </c>
      <c r="F867" s="301">
        <v>1</v>
      </c>
      <c r="G867" s="301">
        <v>17</v>
      </c>
      <c r="H867" s="301">
        <v>18</v>
      </c>
      <c r="I867" s="301">
        <v>15</v>
      </c>
      <c r="J867" s="301">
        <v>43</v>
      </c>
      <c r="K867" s="301">
        <v>20</v>
      </c>
      <c r="L867" s="301">
        <v>0.11</v>
      </c>
      <c r="M867" s="301">
        <v>1.9</v>
      </c>
      <c r="N867" s="301">
        <v>2.0099999999999998</v>
      </c>
      <c r="O867" s="301"/>
      <c r="P867" s="301" t="s">
        <v>536</v>
      </c>
      <c r="Q867" s="301">
        <v>0.7</v>
      </c>
      <c r="R867" s="301">
        <v>12.5</v>
      </c>
      <c r="S867" s="302">
        <v>95</v>
      </c>
      <c r="X867" s="311"/>
      <c r="AC867" s="311"/>
      <c r="AF867" s="311"/>
      <c r="AG867" s="311"/>
      <c r="AH867" s="311"/>
      <c r="AI867" s="311"/>
      <c r="AJ867" s="311"/>
      <c r="AK867" s="311"/>
      <c r="AL867" s="311"/>
      <c r="AM867" s="311"/>
    </row>
    <row r="868" spans="2:39" ht="15" customHeight="1" x14ac:dyDescent="0.15">
      <c r="B868" s="436"/>
      <c r="C868" s="433"/>
      <c r="D868" s="299" t="s">
        <v>529</v>
      </c>
      <c r="E868" s="300">
        <v>0</v>
      </c>
      <c r="F868" s="301">
        <v>1</v>
      </c>
      <c r="G868" s="301">
        <v>15</v>
      </c>
      <c r="H868" s="301">
        <v>16</v>
      </c>
      <c r="I868" s="301">
        <v>14</v>
      </c>
      <c r="J868" s="301">
        <v>45</v>
      </c>
      <c r="K868" s="301">
        <v>13</v>
      </c>
      <c r="L868" s="301">
        <v>0.03</v>
      </c>
      <c r="M868" s="301">
        <v>1.89</v>
      </c>
      <c r="N868" s="301">
        <v>1.92</v>
      </c>
      <c r="O868" s="301"/>
      <c r="P868" s="301" t="s">
        <v>517</v>
      </c>
      <c r="Q868" s="301">
        <v>1.1000000000000001</v>
      </c>
      <c r="R868" s="301">
        <v>12.3</v>
      </c>
      <c r="S868" s="302">
        <v>95</v>
      </c>
      <c r="X868" s="311"/>
      <c r="AC868" s="311"/>
      <c r="AF868" s="311"/>
      <c r="AG868" s="311"/>
      <c r="AH868" s="311"/>
      <c r="AI868" s="311"/>
      <c r="AJ868" s="311"/>
      <c r="AK868" s="311"/>
      <c r="AL868" s="311"/>
      <c r="AM868" s="311"/>
    </row>
    <row r="869" spans="2:39" ht="15" customHeight="1" x14ac:dyDescent="0.15">
      <c r="B869" s="436"/>
      <c r="C869" s="433"/>
      <c r="D869" s="299" t="s">
        <v>530</v>
      </c>
      <c r="E869" s="300">
        <v>0</v>
      </c>
      <c r="F869" s="301">
        <v>0</v>
      </c>
      <c r="G869" s="301">
        <v>13</v>
      </c>
      <c r="H869" s="301">
        <v>13</v>
      </c>
      <c r="I869" s="301">
        <v>16</v>
      </c>
      <c r="J869" s="301">
        <v>24</v>
      </c>
      <c r="K869" s="301">
        <v>11</v>
      </c>
      <c r="L869" s="301">
        <v>0.05</v>
      </c>
      <c r="M869" s="301">
        <v>1.95</v>
      </c>
      <c r="N869" s="301">
        <v>2</v>
      </c>
      <c r="O869" s="301"/>
      <c r="P869" s="301" t="s">
        <v>535</v>
      </c>
      <c r="Q869" s="301">
        <v>1.1000000000000001</v>
      </c>
      <c r="R869" s="301">
        <v>12.3</v>
      </c>
      <c r="S869" s="302">
        <v>95</v>
      </c>
      <c r="X869" s="311"/>
      <c r="AC869" s="311"/>
      <c r="AF869" s="311"/>
      <c r="AG869" s="311"/>
      <c r="AH869" s="311"/>
      <c r="AI869" s="311"/>
      <c r="AJ869" s="311"/>
      <c r="AK869" s="311"/>
      <c r="AL869" s="311"/>
      <c r="AM869" s="311"/>
    </row>
    <row r="870" spans="2:39" ht="15" customHeight="1" x14ac:dyDescent="0.15">
      <c r="B870" s="436"/>
      <c r="C870" s="434"/>
      <c r="D870" s="299" t="s">
        <v>531</v>
      </c>
      <c r="E870" s="300">
        <v>0</v>
      </c>
      <c r="F870" s="301">
        <v>0</v>
      </c>
      <c r="G870" s="301">
        <v>16</v>
      </c>
      <c r="H870" s="301">
        <v>16</v>
      </c>
      <c r="I870" s="301">
        <v>13</v>
      </c>
      <c r="J870" s="301">
        <v>25</v>
      </c>
      <c r="K870" s="301">
        <v>17</v>
      </c>
      <c r="L870" s="301">
        <v>7.0000000000000007E-2</v>
      </c>
      <c r="M870" s="301">
        <v>1.99</v>
      </c>
      <c r="N870" s="301">
        <v>2.06</v>
      </c>
      <c r="O870" s="301"/>
      <c r="P870" s="301" t="s">
        <v>517</v>
      </c>
      <c r="Q870" s="301">
        <v>1.5</v>
      </c>
      <c r="R870" s="301">
        <v>12.5</v>
      </c>
      <c r="S870" s="302">
        <v>96</v>
      </c>
      <c r="X870" s="311"/>
      <c r="AC870" s="311"/>
      <c r="AF870" s="311"/>
      <c r="AG870" s="311"/>
      <c r="AH870" s="311"/>
      <c r="AI870" s="311"/>
      <c r="AJ870" s="311"/>
      <c r="AK870" s="311"/>
      <c r="AL870" s="311"/>
      <c r="AM870" s="311"/>
    </row>
    <row r="871" spans="2:39" ht="15" customHeight="1" x14ac:dyDescent="0.15">
      <c r="B871" s="436"/>
      <c r="C871" s="432">
        <v>42669</v>
      </c>
      <c r="D871" s="299" t="s">
        <v>494</v>
      </c>
      <c r="E871" s="300">
        <v>0</v>
      </c>
      <c r="F871" s="301">
        <v>1</v>
      </c>
      <c r="G871" s="301">
        <v>18</v>
      </c>
      <c r="H871" s="301">
        <v>19</v>
      </c>
      <c r="I871" s="301">
        <v>10</v>
      </c>
      <c r="J871" s="301">
        <v>50</v>
      </c>
      <c r="K871" s="301">
        <v>26</v>
      </c>
      <c r="L871" s="301">
        <v>0.13</v>
      </c>
      <c r="M871" s="301">
        <v>1.82</v>
      </c>
      <c r="N871" s="301">
        <v>1.95</v>
      </c>
      <c r="O871" s="301"/>
      <c r="P871" s="301" t="s">
        <v>535</v>
      </c>
      <c r="Q871" s="301">
        <v>1.2</v>
      </c>
      <c r="R871" s="301">
        <v>12.2</v>
      </c>
      <c r="S871" s="302">
        <v>95</v>
      </c>
      <c r="X871" s="311"/>
      <c r="AC871" s="311"/>
      <c r="AF871" s="311"/>
      <c r="AG871" s="311"/>
      <c r="AH871" s="311"/>
      <c r="AI871" s="311"/>
      <c r="AJ871" s="311"/>
      <c r="AK871" s="311"/>
      <c r="AL871" s="311"/>
      <c r="AM871" s="311"/>
    </row>
    <row r="872" spans="2:39" ht="15" customHeight="1" x14ac:dyDescent="0.15">
      <c r="B872" s="436"/>
      <c r="C872" s="433"/>
      <c r="D872" s="299" t="s">
        <v>497</v>
      </c>
      <c r="E872" s="300">
        <v>0</v>
      </c>
      <c r="F872" s="301">
        <v>1</v>
      </c>
      <c r="G872" s="301">
        <v>22</v>
      </c>
      <c r="H872" s="301">
        <v>23</v>
      </c>
      <c r="I872" s="301">
        <v>7</v>
      </c>
      <c r="J872" s="301">
        <v>49</v>
      </c>
      <c r="K872" s="301">
        <v>21</v>
      </c>
      <c r="L872" s="301">
        <v>0.12</v>
      </c>
      <c r="M872" s="301">
        <v>1.81</v>
      </c>
      <c r="N872" s="301">
        <v>1.93</v>
      </c>
      <c r="O872" s="301"/>
      <c r="P872" s="301" t="s">
        <v>535</v>
      </c>
      <c r="Q872" s="301">
        <v>1.9</v>
      </c>
      <c r="R872" s="301">
        <v>12.3</v>
      </c>
      <c r="S872" s="302">
        <v>93</v>
      </c>
      <c r="X872" s="311"/>
      <c r="AC872" s="311"/>
      <c r="AF872" s="311"/>
      <c r="AG872" s="311"/>
      <c r="AH872" s="311"/>
      <c r="AI872" s="311"/>
      <c r="AJ872" s="311"/>
      <c r="AK872" s="311"/>
      <c r="AL872" s="311"/>
      <c r="AM872" s="311"/>
    </row>
    <row r="873" spans="2:39" ht="15" customHeight="1" x14ac:dyDescent="0.15">
      <c r="B873" s="436"/>
      <c r="C873" s="433"/>
      <c r="D873" s="299" t="s">
        <v>499</v>
      </c>
      <c r="E873" s="300">
        <v>0</v>
      </c>
      <c r="F873" s="301">
        <v>1</v>
      </c>
      <c r="G873" s="301">
        <v>25</v>
      </c>
      <c r="H873" s="301">
        <v>26</v>
      </c>
      <c r="I873" s="301">
        <v>4</v>
      </c>
      <c r="J873" s="301">
        <v>50</v>
      </c>
      <c r="K873" s="301">
        <v>22</v>
      </c>
      <c r="L873" s="301">
        <v>0.19</v>
      </c>
      <c r="M873" s="301">
        <v>1.92</v>
      </c>
      <c r="N873" s="301">
        <v>2.11</v>
      </c>
      <c r="O873" s="301"/>
      <c r="P873" s="301" t="s">
        <v>540</v>
      </c>
      <c r="Q873" s="301">
        <v>1.1000000000000001</v>
      </c>
      <c r="R873" s="301">
        <v>12.2</v>
      </c>
      <c r="S873" s="302">
        <v>95</v>
      </c>
      <c r="X873" s="311"/>
      <c r="AC873" s="311"/>
      <c r="AF873" s="311"/>
      <c r="AG873" s="311"/>
      <c r="AH873" s="311"/>
      <c r="AI873" s="311"/>
      <c r="AJ873" s="311"/>
      <c r="AK873" s="311"/>
      <c r="AL873" s="311"/>
      <c r="AM873" s="311"/>
    </row>
    <row r="874" spans="2:39" ht="15" customHeight="1" x14ac:dyDescent="0.15">
      <c r="B874" s="436"/>
      <c r="C874" s="433"/>
      <c r="D874" s="299" t="s">
        <v>502</v>
      </c>
      <c r="E874" s="300" t="s">
        <v>503</v>
      </c>
      <c r="F874" s="301">
        <v>0</v>
      </c>
      <c r="G874" s="301">
        <v>15</v>
      </c>
      <c r="H874" s="301">
        <v>15</v>
      </c>
      <c r="I874" s="301">
        <v>11</v>
      </c>
      <c r="J874" s="301">
        <v>47</v>
      </c>
      <c r="K874" s="301">
        <v>20</v>
      </c>
      <c r="L874" s="301" t="s">
        <v>503</v>
      </c>
      <c r="M874" s="301" t="s">
        <v>503</v>
      </c>
      <c r="N874" s="301" t="s">
        <v>503</v>
      </c>
      <c r="O874" s="301"/>
      <c r="P874" s="301" t="s">
        <v>538</v>
      </c>
      <c r="Q874" s="301">
        <v>0.2</v>
      </c>
      <c r="R874" s="301">
        <v>12.4</v>
      </c>
      <c r="S874" s="302">
        <v>96</v>
      </c>
      <c r="X874" s="311"/>
      <c r="AC874" s="311"/>
      <c r="AF874" s="311"/>
      <c r="AG874" s="311"/>
      <c r="AH874" s="311"/>
      <c r="AI874" s="311"/>
      <c r="AJ874" s="311"/>
      <c r="AK874" s="311"/>
      <c r="AL874" s="311"/>
      <c r="AM874" s="311"/>
    </row>
    <row r="875" spans="2:39" ht="15" customHeight="1" x14ac:dyDescent="0.15">
      <c r="B875" s="436"/>
      <c r="C875" s="433"/>
      <c r="D875" s="299" t="s">
        <v>505</v>
      </c>
      <c r="E875" s="300">
        <v>0</v>
      </c>
      <c r="F875" s="301">
        <v>1</v>
      </c>
      <c r="G875" s="301">
        <v>14</v>
      </c>
      <c r="H875" s="301">
        <v>15</v>
      </c>
      <c r="I875" s="301">
        <v>8</v>
      </c>
      <c r="J875" s="301">
        <v>42</v>
      </c>
      <c r="K875" s="301">
        <v>24</v>
      </c>
      <c r="L875" s="301">
        <v>0.06</v>
      </c>
      <c r="M875" s="301">
        <v>1.91</v>
      </c>
      <c r="N875" s="301">
        <v>1.97</v>
      </c>
      <c r="O875" s="301"/>
      <c r="P875" s="301" t="s">
        <v>495</v>
      </c>
      <c r="Q875" s="301">
        <v>2</v>
      </c>
      <c r="R875" s="301">
        <v>11.8</v>
      </c>
      <c r="S875" s="302">
        <v>95</v>
      </c>
      <c r="X875" s="311"/>
      <c r="AC875" s="311"/>
      <c r="AF875" s="311"/>
      <c r="AG875" s="311"/>
      <c r="AH875" s="311"/>
      <c r="AI875" s="311"/>
      <c r="AJ875" s="311"/>
      <c r="AK875" s="311"/>
      <c r="AL875" s="311"/>
      <c r="AM875" s="311"/>
    </row>
    <row r="876" spans="2:39" ht="15" customHeight="1" x14ac:dyDescent="0.15">
      <c r="B876" s="436"/>
      <c r="C876" s="433"/>
      <c r="D876" s="299" t="s">
        <v>507</v>
      </c>
      <c r="E876" s="300">
        <v>0</v>
      </c>
      <c r="F876" s="301">
        <v>2</v>
      </c>
      <c r="G876" s="301">
        <v>16</v>
      </c>
      <c r="H876" s="301">
        <v>18</v>
      </c>
      <c r="I876" s="301">
        <v>5</v>
      </c>
      <c r="J876" s="301">
        <v>51</v>
      </c>
      <c r="K876" s="301">
        <v>22</v>
      </c>
      <c r="L876" s="301">
        <v>0</v>
      </c>
      <c r="M876" s="301">
        <v>1.93</v>
      </c>
      <c r="N876" s="301">
        <v>1.93</v>
      </c>
      <c r="O876" s="301"/>
      <c r="P876" s="301" t="s">
        <v>495</v>
      </c>
      <c r="Q876" s="301">
        <v>1.6</v>
      </c>
      <c r="R876" s="301">
        <v>11.2</v>
      </c>
      <c r="S876" s="302">
        <v>95</v>
      </c>
      <c r="X876" s="311"/>
      <c r="AC876" s="311"/>
      <c r="AF876" s="311"/>
      <c r="AG876" s="311"/>
      <c r="AH876" s="311"/>
      <c r="AI876" s="311"/>
      <c r="AJ876" s="311"/>
      <c r="AK876" s="311"/>
      <c r="AL876" s="311"/>
      <c r="AM876" s="311"/>
    </row>
    <row r="877" spans="2:39" ht="15" customHeight="1" x14ac:dyDescent="0.15">
      <c r="B877" s="436"/>
      <c r="C877" s="433"/>
      <c r="D877" s="299" t="s">
        <v>510</v>
      </c>
      <c r="E877" s="300">
        <v>0</v>
      </c>
      <c r="F877" s="301">
        <v>4</v>
      </c>
      <c r="G877" s="301">
        <v>16</v>
      </c>
      <c r="H877" s="301">
        <v>20</v>
      </c>
      <c r="I877" s="301">
        <v>6</v>
      </c>
      <c r="J877" s="301">
        <v>64</v>
      </c>
      <c r="K877" s="301">
        <v>28</v>
      </c>
      <c r="L877" s="301">
        <v>0.17</v>
      </c>
      <c r="M877" s="301">
        <v>2.0099999999999998</v>
      </c>
      <c r="N877" s="301">
        <v>2.1800000000000002</v>
      </c>
      <c r="O877" s="301"/>
      <c r="P877" s="301" t="s">
        <v>495</v>
      </c>
      <c r="Q877" s="301">
        <v>1.3</v>
      </c>
      <c r="R877" s="301">
        <v>12.2</v>
      </c>
      <c r="S877" s="302">
        <v>96</v>
      </c>
      <c r="X877" s="311"/>
      <c r="AC877" s="311"/>
      <c r="AF877" s="311"/>
      <c r="AG877" s="311"/>
      <c r="AH877" s="311"/>
      <c r="AI877" s="311"/>
      <c r="AJ877" s="311"/>
      <c r="AK877" s="311"/>
      <c r="AL877" s="311"/>
      <c r="AM877" s="311"/>
    </row>
    <row r="878" spans="2:39" ht="15" customHeight="1" x14ac:dyDescent="0.15">
      <c r="B878" s="436"/>
      <c r="C878" s="433"/>
      <c r="D878" s="299" t="s">
        <v>512</v>
      </c>
      <c r="E878" s="300">
        <v>0</v>
      </c>
      <c r="F878" s="301">
        <v>8</v>
      </c>
      <c r="G878" s="301">
        <v>16</v>
      </c>
      <c r="H878" s="301">
        <v>24</v>
      </c>
      <c r="I878" s="301">
        <v>7</v>
      </c>
      <c r="J878" s="301">
        <v>60</v>
      </c>
      <c r="K878" s="301">
        <v>21</v>
      </c>
      <c r="L878" s="301">
        <v>0.06</v>
      </c>
      <c r="M878" s="301">
        <v>1.87</v>
      </c>
      <c r="N878" s="301">
        <v>1.93</v>
      </c>
      <c r="O878" s="301"/>
      <c r="P878" s="301" t="s">
        <v>500</v>
      </c>
      <c r="Q878" s="301">
        <v>1.6</v>
      </c>
      <c r="R878" s="301">
        <v>13</v>
      </c>
      <c r="S878" s="302">
        <v>94</v>
      </c>
      <c r="X878" s="311"/>
      <c r="AC878" s="311"/>
      <c r="AF878" s="311"/>
      <c r="AG878" s="311"/>
      <c r="AH878" s="311"/>
      <c r="AI878" s="311"/>
      <c r="AJ878" s="311"/>
      <c r="AK878" s="311"/>
      <c r="AL878" s="311"/>
      <c r="AM878" s="311"/>
    </row>
    <row r="879" spans="2:39" ht="15" customHeight="1" x14ac:dyDescent="0.15">
      <c r="B879" s="436"/>
      <c r="C879" s="433"/>
      <c r="D879" s="299" t="s">
        <v>513</v>
      </c>
      <c r="E879" s="300">
        <v>0</v>
      </c>
      <c r="F879" s="301">
        <v>2</v>
      </c>
      <c r="G879" s="301">
        <v>11</v>
      </c>
      <c r="H879" s="301">
        <v>13</v>
      </c>
      <c r="I879" s="301">
        <v>13</v>
      </c>
      <c r="J879" s="301">
        <v>54</v>
      </c>
      <c r="K879" s="301">
        <v>16</v>
      </c>
      <c r="L879" s="301">
        <v>0.01</v>
      </c>
      <c r="M879" s="301">
        <v>1.95</v>
      </c>
      <c r="N879" s="301">
        <v>1.96</v>
      </c>
      <c r="O879" s="301"/>
      <c r="P879" s="301" t="s">
        <v>265</v>
      </c>
      <c r="Q879" s="301">
        <v>0.6</v>
      </c>
      <c r="R879" s="301">
        <v>13.3</v>
      </c>
      <c r="S879" s="302">
        <v>89</v>
      </c>
      <c r="X879" s="311"/>
      <c r="AC879" s="311"/>
      <c r="AF879" s="311"/>
      <c r="AG879" s="311"/>
      <c r="AH879" s="311"/>
      <c r="AI879" s="311"/>
      <c r="AJ879" s="311"/>
      <c r="AK879" s="311"/>
      <c r="AL879" s="311"/>
      <c r="AM879" s="311"/>
    </row>
    <row r="880" spans="2:39" ht="15" customHeight="1" thickBot="1" x14ac:dyDescent="0.2">
      <c r="B880" s="436"/>
      <c r="C880" s="433"/>
      <c r="D880" s="312" t="s">
        <v>514</v>
      </c>
      <c r="E880" s="313">
        <v>0</v>
      </c>
      <c r="F880" s="306">
        <v>3</v>
      </c>
      <c r="G880" s="306">
        <v>11</v>
      </c>
      <c r="H880" s="306">
        <v>14</v>
      </c>
      <c r="I880" s="306">
        <v>15</v>
      </c>
      <c r="J880" s="306">
        <v>45</v>
      </c>
      <c r="K880" s="306">
        <v>17</v>
      </c>
      <c r="L880" s="306">
        <v>0.09</v>
      </c>
      <c r="M880" s="306">
        <v>1.92</v>
      </c>
      <c r="N880" s="306">
        <v>2.0099999999999998</v>
      </c>
      <c r="O880" s="306"/>
      <c r="P880" s="306" t="s">
        <v>508</v>
      </c>
      <c r="Q880" s="306">
        <v>0.8</v>
      </c>
      <c r="R880" s="306">
        <v>14.1</v>
      </c>
      <c r="S880" s="307">
        <v>80</v>
      </c>
      <c r="X880" s="311"/>
      <c r="AC880" s="311"/>
      <c r="AF880" s="311"/>
      <c r="AG880" s="311"/>
      <c r="AH880" s="311"/>
      <c r="AI880" s="311"/>
      <c r="AJ880" s="311"/>
      <c r="AK880" s="311"/>
      <c r="AL880" s="311"/>
      <c r="AM880" s="311"/>
    </row>
    <row r="881" spans="2:39" ht="15" customHeight="1" x14ac:dyDescent="0.15">
      <c r="B881" s="436" t="s">
        <v>539</v>
      </c>
      <c r="C881" s="433"/>
      <c r="D881" s="295" t="s">
        <v>516</v>
      </c>
      <c r="E881" s="296">
        <v>0</v>
      </c>
      <c r="F881" s="297">
        <v>4</v>
      </c>
      <c r="G881" s="297">
        <v>13</v>
      </c>
      <c r="H881" s="297">
        <v>17</v>
      </c>
      <c r="I881" s="297">
        <v>20</v>
      </c>
      <c r="J881" s="297">
        <v>53</v>
      </c>
      <c r="K881" s="297">
        <v>17</v>
      </c>
      <c r="L881" s="297">
        <v>0.36</v>
      </c>
      <c r="M881" s="297">
        <v>1.86</v>
      </c>
      <c r="N881" s="297">
        <v>2.2200000000000002</v>
      </c>
      <c r="O881" s="297"/>
      <c r="P881" s="297" t="s">
        <v>540</v>
      </c>
      <c r="Q881" s="297">
        <v>1</v>
      </c>
      <c r="R881" s="297">
        <v>17.2</v>
      </c>
      <c r="S881" s="298">
        <v>72</v>
      </c>
      <c r="X881" s="311"/>
      <c r="AC881" s="311"/>
      <c r="AF881" s="311"/>
      <c r="AG881" s="311"/>
      <c r="AH881" s="311"/>
      <c r="AI881" s="311"/>
      <c r="AJ881" s="311"/>
      <c r="AK881" s="311"/>
      <c r="AL881" s="311"/>
      <c r="AM881" s="311"/>
    </row>
    <row r="882" spans="2:39" ht="15" customHeight="1" x14ac:dyDescent="0.15">
      <c r="B882" s="436"/>
      <c r="C882" s="433"/>
      <c r="D882" s="299" t="s">
        <v>518</v>
      </c>
      <c r="E882" s="300">
        <v>0</v>
      </c>
      <c r="F882" s="301">
        <v>4</v>
      </c>
      <c r="G882" s="301">
        <v>16</v>
      </c>
      <c r="H882" s="301">
        <v>20</v>
      </c>
      <c r="I882" s="301">
        <v>30</v>
      </c>
      <c r="J882" s="301">
        <v>42</v>
      </c>
      <c r="K882" s="301">
        <v>18</v>
      </c>
      <c r="L882" s="301">
        <v>0</v>
      </c>
      <c r="M882" s="301">
        <v>1.96</v>
      </c>
      <c r="N882" s="301">
        <v>1.96</v>
      </c>
      <c r="O882" s="301"/>
      <c r="P882" s="301" t="s">
        <v>508</v>
      </c>
      <c r="Q882" s="301">
        <v>1.3</v>
      </c>
      <c r="R882" s="301">
        <v>20.2</v>
      </c>
      <c r="S882" s="302">
        <v>67</v>
      </c>
      <c r="X882" s="311"/>
      <c r="AC882" s="311"/>
      <c r="AF882" s="311"/>
      <c r="AG882" s="311"/>
      <c r="AH882" s="311"/>
      <c r="AI882" s="311"/>
      <c r="AJ882" s="311"/>
      <c r="AK882" s="311"/>
      <c r="AL882" s="311"/>
      <c r="AM882" s="311"/>
    </row>
    <row r="883" spans="2:39" ht="15" customHeight="1" x14ac:dyDescent="0.15">
      <c r="B883" s="436"/>
      <c r="C883" s="433"/>
      <c r="D883" s="299" t="s">
        <v>519</v>
      </c>
      <c r="E883" s="300">
        <v>0</v>
      </c>
      <c r="F883" s="301">
        <v>2</v>
      </c>
      <c r="G883" s="301">
        <v>13</v>
      </c>
      <c r="H883" s="301">
        <v>15</v>
      </c>
      <c r="I883" s="301">
        <v>40</v>
      </c>
      <c r="J883" s="301">
        <v>35</v>
      </c>
      <c r="K883" s="301">
        <v>15</v>
      </c>
      <c r="L883" s="301">
        <v>0.1</v>
      </c>
      <c r="M883" s="301">
        <v>1.94</v>
      </c>
      <c r="N883" s="301">
        <v>2.04</v>
      </c>
      <c r="O883" s="301"/>
      <c r="P883" s="301" t="s">
        <v>533</v>
      </c>
      <c r="Q883" s="301">
        <v>0.5</v>
      </c>
      <c r="R883" s="301">
        <v>22.4</v>
      </c>
      <c r="S883" s="302">
        <v>57</v>
      </c>
      <c r="X883" s="311"/>
      <c r="AC883" s="311"/>
      <c r="AF883" s="311"/>
      <c r="AG883" s="311"/>
      <c r="AH883" s="311"/>
      <c r="AI883" s="311"/>
      <c r="AJ883" s="311"/>
      <c r="AK883" s="311"/>
      <c r="AL883" s="311"/>
      <c r="AM883" s="311"/>
    </row>
    <row r="884" spans="2:39" ht="15" customHeight="1" x14ac:dyDescent="0.15">
      <c r="B884" s="436"/>
      <c r="C884" s="433"/>
      <c r="D884" s="299" t="s">
        <v>521</v>
      </c>
      <c r="E884" s="300">
        <v>0</v>
      </c>
      <c r="F884" s="301">
        <v>1</v>
      </c>
      <c r="G884" s="301">
        <v>11</v>
      </c>
      <c r="H884" s="301">
        <v>12</v>
      </c>
      <c r="I884" s="301">
        <v>45</v>
      </c>
      <c r="J884" s="301">
        <v>18</v>
      </c>
      <c r="K884" s="301">
        <v>14</v>
      </c>
      <c r="L884" s="301">
        <v>0.22</v>
      </c>
      <c r="M884" s="301">
        <v>1.93</v>
      </c>
      <c r="N884" s="301">
        <v>2.15</v>
      </c>
      <c r="O884" s="301"/>
      <c r="P884" s="301" t="s">
        <v>536</v>
      </c>
      <c r="Q884" s="301">
        <v>0.6</v>
      </c>
      <c r="R884" s="301">
        <v>23.4</v>
      </c>
      <c r="S884" s="302">
        <v>51</v>
      </c>
      <c r="X884" s="311"/>
      <c r="AC884" s="311"/>
      <c r="AF884" s="311"/>
      <c r="AG884" s="311"/>
      <c r="AH884" s="311"/>
      <c r="AI884" s="311"/>
      <c r="AJ884" s="311"/>
      <c r="AK884" s="311"/>
      <c r="AL884" s="311"/>
      <c r="AM884" s="311"/>
    </row>
    <row r="885" spans="2:39" ht="15" customHeight="1" x14ac:dyDescent="0.15">
      <c r="B885" s="436"/>
      <c r="C885" s="433"/>
      <c r="D885" s="299" t="s">
        <v>522</v>
      </c>
      <c r="E885" s="300">
        <v>0</v>
      </c>
      <c r="F885" s="301">
        <v>0</v>
      </c>
      <c r="G885" s="301">
        <v>9</v>
      </c>
      <c r="H885" s="301">
        <v>9</v>
      </c>
      <c r="I885" s="301">
        <v>49</v>
      </c>
      <c r="J885" s="301">
        <v>23</v>
      </c>
      <c r="K885" s="301">
        <v>11</v>
      </c>
      <c r="L885" s="301">
        <v>0.11</v>
      </c>
      <c r="M885" s="301">
        <v>1.94</v>
      </c>
      <c r="N885" s="301">
        <v>2.0499999999999998</v>
      </c>
      <c r="O885" s="301"/>
      <c r="P885" s="301" t="s">
        <v>520</v>
      </c>
      <c r="Q885" s="301">
        <v>1.3</v>
      </c>
      <c r="R885" s="301">
        <v>25.2</v>
      </c>
      <c r="S885" s="302">
        <v>53</v>
      </c>
      <c r="X885" s="311"/>
      <c r="AC885" s="311"/>
      <c r="AF885" s="311"/>
      <c r="AG885" s="311"/>
      <c r="AH885" s="311"/>
      <c r="AI885" s="311"/>
      <c r="AJ885" s="311"/>
      <c r="AK885" s="311"/>
      <c r="AL885" s="311"/>
      <c r="AM885" s="311"/>
    </row>
    <row r="886" spans="2:39" ht="15" customHeight="1" x14ac:dyDescent="0.15">
      <c r="B886" s="436"/>
      <c r="C886" s="433"/>
      <c r="D886" s="299" t="s">
        <v>523</v>
      </c>
      <c r="E886" s="300">
        <v>0</v>
      </c>
      <c r="F886" s="301">
        <v>0</v>
      </c>
      <c r="G886" s="301">
        <v>8</v>
      </c>
      <c r="H886" s="301">
        <v>8</v>
      </c>
      <c r="I886" s="301">
        <v>53</v>
      </c>
      <c r="J886" s="301">
        <v>19</v>
      </c>
      <c r="K886" s="301">
        <v>12</v>
      </c>
      <c r="L886" s="301">
        <v>0.14000000000000001</v>
      </c>
      <c r="M886" s="301">
        <v>1.98</v>
      </c>
      <c r="N886" s="301">
        <v>2.12</v>
      </c>
      <c r="O886" s="301"/>
      <c r="P886" s="301" t="s">
        <v>517</v>
      </c>
      <c r="Q886" s="301">
        <v>1.8</v>
      </c>
      <c r="R886" s="301">
        <v>24</v>
      </c>
      <c r="S886" s="302">
        <v>55</v>
      </c>
      <c r="X886" s="311"/>
      <c r="AC886" s="311"/>
      <c r="AF886" s="311"/>
      <c r="AG886" s="311"/>
      <c r="AH886" s="311"/>
      <c r="AI886" s="311"/>
      <c r="AJ886" s="311"/>
      <c r="AK886" s="311"/>
      <c r="AL886" s="311"/>
      <c r="AM886" s="311"/>
    </row>
    <row r="887" spans="2:39" ht="15" customHeight="1" x14ac:dyDescent="0.15">
      <c r="B887" s="436"/>
      <c r="C887" s="433"/>
      <c r="D887" s="299" t="s">
        <v>524</v>
      </c>
      <c r="E887" s="300">
        <v>0</v>
      </c>
      <c r="F887" s="301">
        <v>0</v>
      </c>
      <c r="G887" s="301">
        <v>14</v>
      </c>
      <c r="H887" s="301">
        <v>14</v>
      </c>
      <c r="I887" s="301">
        <v>46</v>
      </c>
      <c r="J887" s="301">
        <v>23</v>
      </c>
      <c r="K887" s="301">
        <v>15</v>
      </c>
      <c r="L887" s="301">
        <v>0.02</v>
      </c>
      <c r="M887" s="301">
        <v>1.99</v>
      </c>
      <c r="N887" s="301">
        <v>2.0099999999999998</v>
      </c>
      <c r="O887" s="301"/>
      <c r="P887" s="301" t="s">
        <v>520</v>
      </c>
      <c r="Q887" s="301">
        <v>1.1000000000000001</v>
      </c>
      <c r="R887" s="301">
        <v>20</v>
      </c>
      <c r="S887" s="302">
        <v>66</v>
      </c>
      <c r="X887" s="311"/>
      <c r="AC887" s="311"/>
      <c r="AF887" s="311"/>
      <c r="AG887" s="311"/>
      <c r="AH887" s="311"/>
      <c r="AI887" s="311"/>
      <c r="AJ887" s="311"/>
      <c r="AK887" s="311"/>
      <c r="AL887" s="311"/>
      <c r="AM887" s="311"/>
    </row>
    <row r="888" spans="2:39" ht="15" customHeight="1" x14ac:dyDescent="0.15">
      <c r="B888" s="436"/>
      <c r="C888" s="433"/>
      <c r="D888" s="299" t="s">
        <v>525</v>
      </c>
      <c r="E888" s="300">
        <v>1</v>
      </c>
      <c r="F888" s="301">
        <v>1</v>
      </c>
      <c r="G888" s="301">
        <v>21</v>
      </c>
      <c r="H888" s="301">
        <v>22</v>
      </c>
      <c r="I888" s="301">
        <v>34</v>
      </c>
      <c r="J888" s="301">
        <v>42</v>
      </c>
      <c r="K888" s="301">
        <v>26</v>
      </c>
      <c r="L888" s="301">
        <v>0.11</v>
      </c>
      <c r="M888" s="301">
        <v>1.97</v>
      </c>
      <c r="N888" s="301">
        <v>2.08</v>
      </c>
      <c r="O888" s="301"/>
      <c r="P888" s="301" t="s">
        <v>508</v>
      </c>
      <c r="Q888" s="301">
        <v>1.4</v>
      </c>
      <c r="R888" s="301">
        <v>19.7</v>
      </c>
      <c r="S888" s="302">
        <v>70</v>
      </c>
      <c r="X888" s="311"/>
      <c r="AC888" s="311"/>
      <c r="AF888" s="311"/>
      <c r="AG888" s="311"/>
      <c r="AH888" s="311"/>
      <c r="AI888" s="311"/>
      <c r="AJ888" s="311"/>
      <c r="AK888" s="311"/>
      <c r="AL888" s="311"/>
      <c r="AM888" s="311"/>
    </row>
    <row r="889" spans="2:39" ht="15" customHeight="1" x14ac:dyDescent="0.15">
      <c r="B889" s="436"/>
      <c r="C889" s="433"/>
      <c r="D889" s="299" t="s">
        <v>526</v>
      </c>
      <c r="E889" s="300">
        <v>0</v>
      </c>
      <c r="F889" s="301">
        <v>0</v>
      </c>
      <c r="G889" s="301">
        <v>17</v>
      </c>
      <c r="H889" s="301">
        <v>17</v>
      </c>
      <c r="I889" s="301">
        <v>27</v>
      </c>
      <c r="J889" s="301">
        <v>31</v>
      </c>
      <c r="K889" s="301">
        <v>23</v>
      </c>
      <c r="L889" s="301">
        <v>0.08</v>
      </c>
      <c r="M889" s="301">
        <v>2.0299999999999998</v>
      </c>
      <c r="N889" s="301">
        <v>2.11</v>
      </c>
      <c r="O889" s="301"/>
      <c r="P889" s="301" t="s">
        <v>500</v>
      </c>
      <c r="Q889" s="301">
        <v>1.9</v>
      </c>
      <c r="R889" s="301">
        <v>18.8</v>
      </c>
      <c r="S889" s="302">
        <v>68</v>
      </c>
      <c r="X889" s="311"/>
      <c r="AC889" s="311"/>
      <c r="AF889" s="311"/>
      <c r="AG889" s="311"/>
      <c r="AH889" s="311"/>
      <c r="AI889" s="311"/>
      <c r="AJ889" s="311"/>
      <c r="AK889" s="311"/>
      <c r="AL889" s="311"/>
      <c r="AM889" s="311"/>
    </row>
    <row r="890" spans="2:39" ht="15" customHeight="1" x14ac:dyDescent="0.15">
      <c r="B890" s="436"/>
      <c r="C890" s="433"/>
      <c r="D890" s="299" t="s">
        <v>527</v>
      </c>
      <c r="E890" s="300">
        <v>0</v>
      </c>
      <c r="F890" s="301">
        <v>0</v>
      </c>
      <c r="G890" s="301">
        <v>14</v>
      </c>
      <c r="H890" s="301">
        <v>14</v>
      </c>
      <c r="I890" s="301">
        <v>28</v>
      </c>
      <c r="J890" s="301">
        <v>23</v>
      </c>
      <c r="K890" s="301">
        <v>17</v>
      </c>
      <c r="L890" s="301">
        <v>0.04</v>
      </c>
      <c r="M890" s="301">
        <v>2</v>
      </c>
      <c r="N890" s="301">
        <v>2.04</v>
      </c>
      <c r="O890" s="301"/>
      <c r="P890" s="301" t="s">
        <v>508</v>
      </c>
      <c r="Q890" s="301">
        <v>1.7</v>
      </c>
      <c r="R890" s="301">
        <v>17.399999999999999</v>
      </c>
      <c r="S890" s="302">
        <v>78</v>
      </c>
      <c r="X890" s="311"/>
      <c r="AC890" s="311"/>
      <c r="AF890" s="311"/>
      <c r="AG890" s="311"/>
      <c r="AH890" s="311"/>
      <c r="AI890" s="311"/>
      <c r="AJ890" s="311"/>
      <c r="AK890" s="311"/>
      <c r="AL890" s="311"/>
      <c r="AM890" s="311"/>
    </row>
    <row r="891" spans="2:39" ht="15" customHeight="1" x14ac:dyDescent="0.15">
      <c r="B891" s="436"/>
      <c r="C891" s="433"/>
      <c r="D891" s="299" t="s">
        <v>528</v>
      </c>
      <c r="E891" s="300">
        <v>0</v>
      </c>
      <c r="F891" s="301">
        <v>0</v>
      </c>
      <c r="G891" s="301">
        <v>14</v>
      </c>
      <c r="H891" s="301">
        <v>14</v>
      </c>
      <c r="I891" s="301">
        <v>29</v>
      </c>
      <c r="J891" s="301">
        <v>20</v>
      </c>
      <c r="K891" s="301">
        <v>7</v>
      </c>
      <c r="L891" s="301">
        <v>0.03</v>
      </c>
      <c r="M891" s="301">
        <v>1.98</v>
      </c>
      <c r="N891" s="301">
        <v>2.0099999999999998</v>
      </c>
      <c r="O891" s="301"/>
      <c r="P891" s="301" t="s">
        <v>500</v>
      </c>
      <c r="Q891" s="301">
        <v>1.2</v>
      </c>
      <c r="R891" s="301">
        <v>16.899999999999999</v>
      </c>
      <c r="S891" s="302">
        <v>82</v>
      </c>
      <c r="X891" s="311"/>
      <c r="AC891" s="311"/>
      <c r="AF891" s="311"/>
      <c r="AG891" s="311"/>
      <c r="AH891" s="311"/>
      <c r="AI891" s="311"/>
      <c r="AJ891" s="311"/>
      <c r="AK891" s="311"/>
      <c r="AL891" s="311"/>
      <c r="AM891" s="311"/>
    </row>
    <row r="892" spans="2:39" ht="15" customHeight="1" x14ac:dyDescent="0.15">
      <c r="B892" s="436"/>
      <c r="C892" s="433"/>
      <c r="D892" s="299" t="s">
        <v>529</v>
      </c>
      <c r="E892" s="300">
        <v>0</v>
      </c>
      <c r="F892" s="301">
        <v>0</v>
      </c>
      <c r="G892" s="301">
        <v>14</v>
      </c>
      <c r="H892" s="301">
        <v>14</v>
      </c>
      <c r="I892" s="301">
        <v>25</v>
      </c>
      <c r="J892" s="301">
        <v>14</v>
      </c>
      <c r="K892" s="301">
        <v>12</v>
      </c>
      <c r="L892" s="301">
        <v>0.02</v>
      </c>
      <c r="M892" s="301">
        <v>2.0299999999999998</v>
      </c>
      <c r="N892" s="301">
        <v>2.0499999999999998</v>
      </c>
      <c r="O892" s="301"/>
      <c r="P892" s="301" t="s">
        <v>541</v>
      </c>
      <c r="Q892" s="301">
        <v>2.5</v>
      </c>
      <c r="R892" s="301">
        <v>18.100000000000001</v>
      </c>
      <c r="S892" s="302">
        <v>91</v>
      </c>
      <c r="X892" s="311"/>
      <c r="AC892" s="311"/>
      <c r="AF892" s="311"/>
      <c r="AG892" s="311"/>
      <c r="AH892" s="311"/>
      <c r="AI892" s="311"/>
      <c r="AJ892" s="311"/>
      <c r="AK892" s="311"/>
      <c r="AL892" s="311"/>
      <c r="AM892" s="311"/>
    </row>
    <row r="893" spans="2:39" ht="15" customHeight="1" x14ac:dyDescent="0.15">
      <c r="B893" s="436"/>
      <c r="C893" s="433"/>
      <c r="D893" s="299" t="s">
        <v>530</v>
      </c>
      <c r="E893" s="300">
        <v>0</v>
      </c>
      <c r="F893" s="301">
        <v>0</v>
      </c>
      <c r="G893" s="301">
        <v>13</v>
      </c>
      <c r="H893" s="301">
        <v>13</v>
      </c>
      <c r="I893" s="301">
        <v>23</v>
      </c>
      <c r="J893" s="301">
        <v>18</v>
      </c>
      <c r="K893" s="301">
        <v>12</v>
      </c>
      <c r="L893" s="301">
        <v>0.08</v>
      </c>
      <c r="M893" s="301">
        <v>2.0099999999999998</v>
      </c>
      <c r="N893" s="301">
        <v>2.09</v>
      </c>
      <c r="O893" s="301"/>
      <c r="P893" s="301" t="s">
        <v>500</v>
      </c>
      <c r="Q893" s="301">
        <v>1</v>
      </c>
      <c r="R893" s="301">
        <v>16.899999999999999</v>
      </c>
      <c r="S893" s="302">
        <v>94</v>
      </c>
      <c r="X893" s="311"/>
      <c r="AC893" s="311"/>
      <c r="AF893" s="311"/>
      <c r="AG893" s="311"/>
      <c r="AH893" s="311"/>
      <c r="AI893" s="311"/>
      <c r="AJ893" s="311"/>
      <c r="AK893" s="311"/>
      <c r="AL893" s="311"/>
      <c r="AM893" s="311"/>
    </row>
    <row r="894" spans="2:39" ht="15" customHeight="1" x14ac:dyDescent="0.15">
      <c r="B894" s="436"/>
      <c r="C894" s="434"/>
      <c r="D894" s="299" t="s">
        <v>531</v>
      </c>
      <c r="E894" s="300">
        <v>0</v>
      </c>
      <c r="F894" s="301">
        <v>0</v>
      </c>
      <c r="G894" s="301">
        <v>16</v>
      </c>
      <c r="H894" s="301">
        <v>16</v>
      </c>
      <c r="I894" s="301">
        <v>14</v>
      </c>
      <c r="J894" s="301">
        <v>20</v>
      </c>
      <c r="K894" s="301">
        <v>14</v>
      </c>
      <c r="L894" s="301">
        <v>0.06</v>
      </c>
      <c r="M894" s="301">
        <v>2.0099999999999998</v>
      </c>
      <c r="N894" s="301">
        <v>2.0699999999999998</v>
      </c>
      <c r="O894" s="301"/>
      <c r="P894" s="301" t="s">
        <v>495</v>
      </c>
      <c r="Q894" s="301">
        <v>2.7</v>
      </c>
      <c r="R894" s="301">
        <v>16.899999999999999</v>
      </c>
      <c r="S894" s="302">
        <v>94</v>
      </c>
      <c r="X894" s="311"/>
      <c r="AC894" s="311"/>
      <c r="AF894" s="311"/>
      <c r="AG894" s="311"/>
      <c r="AH894" s="311"/>
      <c r="AI894" s="311"/>
      <c r="AJ894" s="311"/>
      <c r="AK894" s="311"/>
      <c r="AL894" s="311"/>
      <c r="AM894" s="311"/>
    </row>
    <row r="895" spans="2:39" ht="15" customHeight="1" x14ac:dyDescent="0.15">
      <c r="B895" s="436"/>
      <c r="C895" s="432">
        <v>42670</v>
      </c>
      <c r="D895" s="299" t="s">
        <v>494</v>
      </c>
      <c r="E895" s="300">
        <v>0</v>
      </c>
      <c r="F895" s="301">
        <v>0</v>
      </c>
      <c r="G895" s="301">
        <v>9</v>
      </c>
      <c r="H895" s="301">
        <v>9</v>
      </c>
      <c r="I895" s="301">
        <v>19</v>
      </c>
      <c r="J895" s="301">
        <v>22</v>
      </c>
      <c r="K895" s="301">
        <v>11</v>
      </c>
      <c r="L895" s="301">
        <v>0.04</v>
      </c>
      <c r="M895" s="301">
        <v>2.0699999999999998</v>
      </c>
      <c r="N895" s="301">
        <v>2.11</v>
      </c>
      <c r="O895" s="301"/>
      <c r="P895" s="301" t="s">
        <v>520</v>
      </c>
      <c r="Q895" s="301">
        <v>0.9</v>
      </c>
      <c r="R895" s="301">
        <v>16.5</v>
      </c>
      <c r="S895" s="302">
        <v>95</v>
      </c>
      <c r="X895" s="311"/>
      <c r="AC895" s="311"/>
      <c r="AF895" s="311"/>
      <c r="AG895" s="311"/>
      <c r="AH895" s="311"/>
      <c r="AI895" s="311"/>
      <c r="AJ895" s="311"/>
      <c r="AK895" s="311"/>
      <c r="AL895" s="311"/>
      <c r="AM895" s="311"/>
    </row>
    <row r="896" spans="2:39" ht="15" customHeight="1" x14ac:dyDescent="0.15">
      <c r="B896" s="436"/>
      <c r="C896" s="433"/>
      <c r="D896" s="299" t="s">
        <v>497</v>
      </c>
      <c r="E896" s="300">
        <v>0</v>
      </c>
      <c r="F896" s="301">
        <v>0</v>
      </c>
      <c r="G896" s="301">
        <v>9</v>
      </c>
      <c r="H896" s="301">
        <v>9</v>
      </c>
      <c r="I896" s="301">
        <v>23</v>
      </c>
      <c r="J896" s="301">
        <v>13</v>
      </c>
      <c r="K896" s="301">
        <v>12</v>
      </c>
      <c r="L896" s="301">
        <v>0.02</v>
      </c>
      <c r="M896" s="301">
        <v>2.04</v>
      </c>
      <c r="N896" s="301">
        <v>2.06</v>
      </c>
      <c r="O896" s="301"/>
      <c r="P896" s="301" t="s">
        <v>508</v>
      </c>
      <c r="Q896" s="301">
        <v>1.1000000000000001</v>
      </c>
      <c r="R896" s="301">
        <v>16.2</v>
      </c>
      <c r="S896" s="302">
        <v>96</v>
      </c>
      <c r="X896" s="311"/>
      <c r="AC896" s="311"/>
      <c r="AF896" s="311"/>
      <c r="AG896" s="311"/>
      <c r="AH896" s="311"/>
      <c r="AI896" s="311"/>
      <c r="AJ896" s="311"/>
      <c r="AK896" s="311"/>
      <c r="AL896" s="311"/>
      <c r="AM896" s="311"/>
    </row>
    <row r="897" spans="2:39" ht="15" customHeight="1" x14ac:dyDescent="0.15">
      <c r="B897" s="436"/>
      <c r="C897" s="433"/>
      <c r="D897" s="299" t="s">
        <v>499</v>
      </c>
      <c r="E897" s="300">
        <v>0</v>
      </c>
      <c r="F897" s="301">
        <v>0</v>
      </c>
      <c r="G897" s="301">
        <v>11</v>
      </c>
      <c r="H897" s="301">
        <v>11</v>
      </c>
      <c r="I897" s="301">
        <v>18</v>
      </c>
      <c r="J897" s="301">
        <v>15</v>
      </c>
      <c r="K897" s="301">
        <v>8</v>
      </c>
      <c r="L897" s="301">
        <v>0</v>
      </c>
      <c r="M897" s="301">
        <v>2.0699999999999998</v>
      </c>
      <c r="N897" s="301">
        <v>2.0699999999999998</v>
      </c>
      <c r="O897" s="301"/>
      <c r="P897" s="301" t="s">
        <v>500</v>
      </c>
      <c r="Q897" s="301">
        <v>2.2000000000000002</v>
      </c>
      <c r="R897" s="301">
        <v>15.4</v>
      </c>
      <c r="S897" s="302">
        <v>97</v>
      </c>
      <c r="X897" s="311"/>
      <c r="AC897" s="311"/>
      <c r="AF897" s="311"/>
      <c r="AG897" s="311"/>
      <c r="AH897" s="311"/>
      <c r="AI897" s="311"/>
      <c r="AJ897" s="311"/>
      <c r="AK897" s="311"/>
      <c r="AL897" s="311"/>
      <c r="AM897" s="311"/>
    </row>
    <row r="898" spans="2:39" ht="15" customHeight="1" x14ac:dyDescent="0.15">
      <c r="B898" s="436"/>
      <c r="C898" s="433"/>
      <c r="D898" s="299" t="s">
        <v>502</v>
      </c>
      <c r="E898" s="300">
        <v>0</v>
      </c>
      <c r="F898" s="301">
        <v>0</v>
      </c>
      <c r="G898" s="301">
        <v>11</v>
      </c>
      <c r="H898" s="301">
        <v>11</v>
      </c>
      <c r="I898" s="301">
        <v>15</v>
      </c>
      <c r="J898" s="301">
        <v>11</v>
      </c>
      <c r="K898" s="301">
        <v>8</v>
      </c>
      <c r="L898" s="301">
        <v>0.02</v>
      </c>
      <c r="M898" s="301">
        <v>2.0699999999999998</v>
      </c>
      <c r="N898" s="301">
        <v>2.09</v>
      </c>
      <c r="O898" s="301"/>
      <c r="P898" s="301" t="s">
        <v>500</v>
      </c>
      <c r="Q898" s="301">
        <v>1</v>
      </c>
      <c r="R898" s="301">
        <v>14.3</v>
      </c>
      <c r="S898" s="302">
        <v>97</v>
      </c>
      <c r="X898" s="311"/>
      <c r="AC898" s="311"/>
      <c r="AF898" s="311"/>
      <c r="AG898" s="311"/>
      <c r="AH898" s="311"/>
      <c r="AI898" s="311"/>
      <c r="AJ898" s="311"/>
      <c r="AK898" s="311"/>
      <c r="AL898" s="311"/>
      <c r="AM898" s="311"/>
    </row>
    <row r="899" spans="2:39" ht="15" customHeight="1" x14ac:dyDescent="0.15">
      <c r="B899" s="436"/>
      <c r="C899" s="433"/>
      <c r="D899" s="299" t="s">
        <v>505</v>
      </c>
      <c r="E899" s="300">
        <v>0</v>
      </c>
      <c r="F899" s="301">
        <v>1</v>
      </c>
      <c r="G899" s="301">
        <v>15</v>
      </c>
      <c r="H899" s="301">
        <v>16</v>
      </c>
      <c r="I899" s="301">
        <v>11</v>
      </c>
      <c r="J899" s="301">
        <v>10</v>
      </c>
      <c r="K899" s="301">
        <v>10</v>
      </c>
      <c r="L899" s="301">
        <v>0.02</v>
      </c>
      <c r="M899" s="301">
        <v>2.0699999999999998</v>
      </c>
      <c r="N899" s="301">
        <v>2.09</v>
      </c>
      <c r="O899" s="301"/>
      <c r="P899" s="301" t="s">
        <v>541</v>
      </c>
      <c r="Q899" s="301">
        <v>1.1000000000000001</v>
      </c>
      <c r="R899" s="301">
        <v>12.9</v>
      </c>
      <c r="S899" s="302">
        <v>98</v>
      </c>
      <c r="X899" s="311"/>
      <c r="AC899" s="311"/>
      <c r="AF899" s="311"/>
      <c r="AG899" s="311"/>
      <c r="AH899" s="311"/>
      <c r="AI899" s="311"/>
      <c r="AJ899" s="311"/>
      <c r="AK899" s="311"/>
      <c r="AL899" s="311"/>
      <c r="AM899" s="311"/>
    </row>
    <row r="900" spans="2:39" ht="15" customHeight="1" x14ac:dyDescent="0.15">
      <c r="B900" s="436"/>
      <c r="C900" s="433"/>
      <c r="D900" s="299" t="s">
        <v>507</v>
      </c>
      <c r="E900" s="300">
        <v>0</v>
      </c>
      <c r="F900" s="301">
        <v>0</v>
      </c>
      <c r="G900" s="301">
        <v>14</v>
      </c>
      <c r="H900" s="301">
        <v>14</v>
      </c>
      <c r="I900" s="301">
        <v>15</v>
      </c>
      <c r="J900" s="301">
        <v>10</v>
      </c>
      <c r="K900" s="301">
        <v>10</v>
      </c>
      <c r="L900" s="301">
        <v>0</v>
      </c>
      <c r="M900" s="301">
        <v>2.17</v>
      </c>
      <c r="N900" s="301">
        <v>2.17</v>
      </c>
      <c r="O900" s="301"/>
      <c r="P900" s="301" t="s">
        <v>532</v>
      </c>
      <c r="Q900" s="301">
        <v>0.4</v>
      </c>
      <c r="R900" s="301">
        <v>13.1</v>
      </c>
      <c r="S900" s="302">
        <v>98</v>
      </c>
      <c r="X900" s="311"/>
      <c r="AC900" s="311"/>
      <c r="AF900" s="311"/>
      <c r="AG900" s="311"/>
      <c r="AH900" s="311"/>
      <c r="AI900" s="311"/>
      <c r="AJ900" s="311"/>
      <c r="AK900" s="311"/>
      <c r="AL900" s="311"/>
      <c r="AM900" s="311"/>
    </row>
    <row r="901" spans="2:39" ht="15" customHeight="1" x14ac:dyDescent="0.15">
      <c r="B901" s="436"/>
      <c r="C901" s="433"/>
      <c r="D901" s="299" t="s">
        <v>510</v>
      </c>
      <c r="E901" s="300">
        <v>0</v>
      </c>
      <c r="F901" s="301">
        <v>1</v>
      </c>
      <c r="G901" s="301">
        <v>20</v>
      </c>
      <c r="H901" s="301">
        <v>21</v>
      </c>
      <c r="I901" s="301">
        <v>14</v>
      </c>
      <c r="J901" s="301">
        <v>20</v>
      </c>
      <c r="K901" s="301">
        <v>8</v>
      </c>
      <c r="L901" s="301">
        <v>0.01</v>
      </c>
      <c r="M901" s="301">
        <v>2.15</v>
      </c>
      <c r="N901" s="301">
        <v>2.16</v>
      </c>
      <c r="O901" s="301"/>
      <c r="P901" s="301" t="s">
        <v>533</v>
      </c>
      <c r="Q901" s="301">
        <v>0.8</v>
      </c>
      <c r="R901" s="301">
        <v>13.5</v>
      </c>
      <c r="S901" s="302">
        <v>98</v>
      </c>
      <c r="X901" s="311"/>
      <c r="AC901" s="311"/>
      <c r="AF901" s="311"/>
      <c r="AG901" s="311"/>
      <c r="AH901" s="311"/>
      <c r="AI901" s="311"/>
      <c r="AJ901" s="311"/>
      <c r="AK901" s="311"/>
      <c r="AL901" s="311"/>
      <c r="AM901" s="311"/>
    </row>
    <row r="902" spans="2:39" ht="15" customHeight="1" x14ac:dyDescent="0.15">
      <c r="B902" s="436"/>
      <c r="C902" s="433"/>
      <c r="D902" s="299" t="s">
        <v>512</v>
      </c>
      <c r="E902" s="300">
        <v>0</v>
      </c>
      <c r="F902" s="301">
        <v>2</v>
      </c>
      <c r="G902" s="301">
        <v>20</v>
      </c>
      <c r="H902" s="301">
        <v>22</v>
      </c>
      <c r="I902" s="301">
        <v>20</v>
      </c>
      <c r="J902" s="301">
        <v>18</v>
      </c>
      <c r="K902" s="301">
        <v>7</v>
      </c>
      <c r="L902" s="301">
        <v>0</v>
      </c>
      <c r="M902" s="301">
        <v>2.0099999999999998</v>
      </c>
      <c r="N902" s="301">
        <v>2.0099999999999998</v>
      </c>
      <c r="O902" s="301"/>
      <c r="P902" s="301" t="s">
        <v>508</v>
      </c>
      <c r="Q902" s="301">
        <v>2.4</v>
      </c>
      <c r="R902" s="301">
        <v>16.7</v>
      </c>
      <c r="S902" s="302">
        <v>90</v>
      </c>
      <c r="X902" s="311"/>
      <c r="AC902" s="311"/>
      <c r="AF902" s="311"/>
      <c r="AG902" s="311"/>
      <c r="AH902" s="311"/>
      <c r="AI902" s="311"/>
      <c r="AJ902" s="311"/>
      <c r="AK902" s="311"/>
      <c r="AL902" s="311"/>
      <c r="AM902" s="311"/>
    </row>
    <row r="903" spans="2:39" ht="15" customHeight="1" x14ac:dyDescent="0.15">
      <c r="B903" s="436"/>
      <c r="C903" s="433"/>
      <c r="D903" s="299" t="s">
        <v>513</v>
      </c>
      <c r="E903" s="300">
        <v>0</v>
      </c>
      <c r="F903" s="301">
        <v>1</v>
      </c>
      <c r="G903" s="301">
        <v>13</v>
      </c>
      <c r="H903" s="301">
        <v>14</v>
      </c>
      <c r="I903" s="301">
        <v>33</v>
      </c>
      <c r="J903" s="301">
        <v>18</v>
      </c>
      <c r="K903" s="301">
        <v>12</v>
      </c>
      <c r="L903" s="301">
        <v>0.02</v>
      </c>
      <c r="M903" s="301">
        <v>2</v>
      </c>
      <c r="N903" s="301">
        <v>2.02</v>
      </c>
      <c r="O903" s="301"/>
      <c r="P903" s="301" t="s">
        <v>500</v>
      </c>
      <c r="Q903" s="301">
        <v>6.1</v>
      </c>
      <c r="R903" s="301">
        <v>18.5</v>
      </c>
      <c r="S903" s="302">
        <v>51</v>
      </c>
      <c r="X903" s="311"/>
      <c r="AC903" s="311"/>
      <c r="AF903" s="311"/>
      <c r="AG903" s="311"/>
      <c r="AH903" s="311"/>
      <c r="AI903" s="311"/>
      <c r="AJ903" s="311"/>
      <c r="AK903" s="311"/>
      <c r="AL903" s="311"/>
      <c r="AM903" s="311"/>
    </row>
    <row r="904" spans="2:39" ht="15" customHeight="1" thickBot="1" x14ac:dyDescent="0.2">
      <c r="B904" s="436"/>
      <c r="C904" s="433"/>
      <c r="D904" s="312" t="s">
        <v>514</v>
      </c>
      <c r="E904" s="313">
        <v>0</v>
      </c>
      <c r="F904" s="306">
        <v>1</v>
      </c>
      <c r="G904" s="306">
        <v>9</v>
      </c>
      <c r="H904" s="306">
        <v>10</v>
      </c>
      <c r="I904" s="306">
        <v>39</v>
      </c>
      <c r="J904" s="306">
        <v>17</v>
      </c>
      <c r="K904" s="306">
        <v>10</v>
      </c>
      <c r="L904" s="306">
        <v>0</v>
      </c>
      <c r="M904" s="306">
        <v>1.98</v>
      </c>
      <c r="N904" s="306">
        <v>1.98</v>
      </c>
      <c r="O904" s="306"/>
      <c r="P904" s="306" t="s">
        <v>500</v>
      </c>
      <c r="Q904" s="306">
        <v>4.8</v>
      </c>
      <c r="R904" s="306">
        <v>19.5</v>
      </c>
      <c r="S904" s="307">
        <v>42</v>
      </c>
      <c r="X904" s="311"/>
      <c r="AC904" s="311"/>
      <c r="AF904" s="311"/>
      <c r="AG904" s="311"/>
      <c r="AH904" s="311"/>
      <c r="AI904" s="311"/>
      <c r="AJ904" s="311"/>
      <c r="AK904" s="311"/>
      <c r="AL904" s="311"/>
      <c r="AM904" s="311"/>
    </row>
    <row r="905" spans="2:39" ht="15" customHeight="1" x14ac:dyDescent="0.15">
      <c r="B905" s="436" t="s">
        <v>539</v>
      </c>
      <c r="C905" s="433"/>
      <c r="D905" s="295" t="s">
        <v>516</v>
      </c>
      <c r="E905" s="296">
        <v>0</v>
      </c>
      <c r="F905" s="297">
        <v>1</v>
      </c>
      <c r="G905" s="297">
        <v>6</v>
      </c>
      <c r="H905" s="297">
        <v>7</v>
      </c>
      <c r="I905" s="297">
        <v>41</v>
      </c>
      <c r="J905" s="297">
        <v>17</v>
      </c>
      <c r="K905" s="297">
        <v>11</v>
      </c>
      <c r="L905" s="297">
        <v>0.06</v>
      </c>
      <c r="M905" s="297">
        <v>1.98</v>
      </c>
      <c r="N905" s="297">
        <v>2.04</v>
      </c>
      <c r="O905" s="297"/>
      <c r="P905" s="297" t="s">
        <v>500</v>
      </c>
      <c r="Q905" s="297">
        <v>2.7</v>
      </c>
      <c r="R905" s="297">
        <v>20.2</v>
      </c>
      <c r="S905" s="298">
        <v>42</v>
      </c>
      <c r="X905" s="311"/>
      <c r="AC905" s="311"/>
      <c r="AF905" s="311"/>
      <c r="AG905" s="311"/>
      <c r="AH905" s="311"/>
      <c r="AI905" s="311"/>
      <c r="AJ905" s="311"/>
      <c r="AK905" s="311"/>
      <c r="AL905" s="311"/>
      <c r="AM905" s="311"/>
    </row>
    <row r="906" spans="2:39" ht="15" customHeight="1" x14ac:dyDescent="0.15">
      <c r="B906" s="436"/>
      <c r="C906" s="433"/>
      <c r="D906" s="299" t="s">
        <v>518</v>
      </c>
      <c r="E906" s="300">
        <v>0</v>
      </c>
      <c r="F906" s="301">
        <v>1</v>
      </c>
      <c r="G906" s="301">
        <v>4</v>
      </c>
      <c r="H906" s="301">
        <v>5</v>
      </c>
      <c r="I906" s="301">
        <v>45</v>
      </c>
      <c r="J906" s="301">
        <v>25</v>
      </c>
      <c r="K906" s="301">
        <v>9</v>
      </c>
      <c r="L906" s="301">
        <v>0</v>
      </c>
      <c r="M906" s="301">
        <v>1.97</v>
      </c>
      <c r="N906" s="301">
        <v>1.97</v>
      </c>
      <c r="O906" s="301"/>
      <c r="P906" s="301" t="s">
        <v>537</v>
      </c>
      <c r="Q906" s="301">
        <v>1.1000000000000001</v>
      </c>
      <c r="R906" s="301">
        <v>21.1</v>
      </c>
      <c r="S906" s="302">
        <v>40</v>
      </c>
      <c r="X906" s="311"/>
      <c r="AC906" s="311"/>
      <c r="AF906" s="311"/>
      <c r="AG906" s="311"/>
      <c r="AH906" s="311"/>
      <c r="AI906" s="311"/>
      <c r="AJ906" s="311"/>
      <c r="AK906" s="311"/>
      <c r="AL906" s="311"/>
      <c r="AM906" s="311"/>
    </row>
    <row r="907" spans="2:39" ht="15" customHeight="1" x14ac:dyDescent="0.15">
      <c r="B907" s="436"/>
      <c r="C907" s="433"/>
      <c r="D907" s="299" t="s">
        <v>519</v>
      </c>
      <c r="E907" s="300">
        <v>0</v>
      </c>
      <c r="F907" s="301">
        <v>1</v>
      </c>
      <c r="G907" s="301">
        <v>3</v>
      </c>
      <c r="H907" s="301">
        <v>4</v>
      </c>
      <c r="I907" s="301">
        <v>49</v>
      </c>
      <c r="J907" s="301">
        <v>21</v>
      </c>
      <c r="K907" s="301">
        <v>10</v>
      </c>
      <c r="L907" s="301">
        <v>0.03</v>
      </c>
      <c r="M907" s="301">
        <v>1.99</v>
      </c>
      <c r="N907" s="301">
        <v>2.02</v>
      </c>
      <c r="O907" s="301"/>
      <c r="P907" s="301" t="s">
        <v>520</v>
      </c>
      <c r="Q907" s="301">
        <v>1.7</v>
      </c>
      <c r="R907" s="301">
        <v>21.4</v>
      </c>
      <c r="S907" s="302">
        <v>37</v>
      </c>
      <c r="X907" s="311"/>
      <c r="AC907" s="311"/>
      <c r="AF907" s="311"/>
      <c r="AG907" s="311"/>
      <c r="AH907" s="311"/>
      <c r="AI907" s="311"/>
      <c r="AJ907" s="311"/>
      <c r="AK907" s="311"/>
      <c r="AL907" s="311"/>
      <c r="AM907" s="311"/>
    </row>
    <row r="908" spans="2:39" ht="15" customHeight="1" x14ac:dyDescent="0.15">
      <c r="B908" s="436"/>
      <c r="C908" s="433"/>
      <c r="D908" s="299" t="s">
        <v>521</v>
      </c>
      <c r="E908" s="300">
        <v>0</v>
      </c>
      <c r="F908" s="301">
        <v>0</v>
      </c>
      <c r="G908" s="301">
        <v>3</v>
      </c>
      <c r="H908" s="301">
        <v>3</v>
      </c>
      <c r="I908" s="301">
        <v>52</v>
      </c>
      <c r="J908" s="301">
        <v>14</v>
      </c>
      <c r="K908" s="301">
        <v>12</v>
      </c>
      <c r="L908" s="301">
        <v>0</v>
      </c>
      <c r="M908" s="301">
        <v>1.99</v>
      </c>
      <c r="N908" s="301">
        <v>1.99</v>
      </c>
      <c r="O908" s="301"/>
      <c r="P908" s="301" t="s">
        <v>537</v>
      </c>
      <c r="Q908" s="301">
        <v>1.7</v>
      </c>
      <c r="R908" s="301">
        <v>21.4</v>
      </c>
      <c r="S908" s="302">
        <v>36</v>
      </c>
      <c r="X908" s="311"/>
      <c r="AC908" s="311"/>
      <c r="AF908" s="311"/>
      <c r="AG908" s="311"/>
      <c r="AH908" s="311"/>
      <c r="AI908" s="311"/>
      <c r="AJ908" s="311"/>
      <c r="AK908" s="311"/>
      <c r="AL908" s="311"/>
      <c r="AM908" s="311"/>
    </row>
    <row r="909" spans="2:39" ht="15" customHeight="1" x14ac:dyDescent="0.15">
      <c r="B909" s="436"/>
      <c r="C909" s="433"/>
      <c r="D909" s="299" t="s">
        <v>522</v>
      </c>
      <c r="E909" s="300">
        <v>0</v>
      </c>
      <c r="F909" s="301">
        <v>0</v>
      </c>
      <c r="G909" s="301">
        <v>4</v>
      </c>
      <c r="H909" s="301">
        <v>4</v>
      </c>
      <c r="I909" s="301">
        <v>49</v>
      </c>
      <c r="J909" s="301">
        <v>12</v>
      </c>
      <c r="K909" s="301">
        <v>11</v>
      </c>
      <c r="L909" s="301">
        <v>0</v>
      </c>
      <c r="M909" s="301">
        <v>2</v>
      </c>
      <c r="N909" s="301">
        <v>2</v>
      </c>
      <c r="O909" s="301"/>
      <c r="P909" s="301" t="s">
        <v>508</v>
      </c>
      <c r="Q909" s="301">
        <v>4.8</v>
      </c>
      <c r="R909" s="301">
        <v>20.6</v>
      </c>
      <c r="S909" s="302">
        <v>31</v>
      </c>
      <c r="X909" s="311"/>
      <c r="AC909" s="311"/>
      <c r="AF909" s="311"/>
      <c r="AG909" s="311"/>
      <c r="AH909" s="311"/>
      <c r="AI909" s="311"/>
      <c r="AJ909" s="311"/>
      <c r="AK909" s="311"/>
      <c r="AL909" s="311"/>
      <c r="AM909" s="311"/>
    </row>
    <row r="910" spans="2:39" ht="15" customHeight="1" x14ac:dyDescent="0.15">
      <c r="B910" s="436"/>
      <c r="C910" s="433"/>
      <c r="D910" s="299" t="s">
        <v>523</v>
      </c>
      <c r="E910" s="300">
        <v>0</v>
      </c>
      <c r="F910" s="301">
        <v>0</v>
      </c>
      <c r="G910" s="301">
        <v>3</v>
      </c>
      <c r="H910" s="301">
        <v>3</v>
      </c>
      <c r="I910" s="301">
        <v>42</v>
      </c>
      <c r="J910" s="301">
        <v>24</v>
      </c>
      <c r="K910" s="301">
        <v>13</v>
      </c>
      <c r="L910" s="301">
        <v>0</v>
      </c>
      <c r="M910" s="301">
        <v>2</v>
      </c>
      <c r="N910" s="301">
        <v>2</v>
      </c>
      <c r="O910" s="301"/>
      <c r="P910" s="301" t="s">
        <v>508</v>
      </c>
      <c r="Q910" s="301">
        <v>4.5</v>
      </c>
      <c r="R910" s="301">
        <v>18.899999999999999</v>
      </c>
      <c r="S910" s="302">
        <v>31</v>
      </c>
      <c r="X910" s="311"/>
      <c r="AC910" s="311"/>
      <c r="AF910" s="311"/>
      <c r="AG910" s="311"/>
      <c r="AH910" s="311"/>
      <c r="AI910" s="311"/>
      <c r="AJ910" s="311"/>
      <c r="AK910" s="311"/>
      <c r="AL910" s="311"/>
      <c r="AM910" s="311"/>
    </row>
    <row r="911" spans="2:39" ht="15" customHeight="1" x14ac:dyDescent="0.15">
      <c r="B911" s="436"/>
      <c r="C911" s="433"/>
      <c r="D911" s="299" t="s">
        <v>524</v>
      </c>
      <c r="E911" s="300">
        <v>0</v>
      </c>
      <c r="F911" s="301">
        <v>0</v>
      </c>
      <c r="G911" s="301">
        <v>4</v>
      </c>
      <c r="H911" s="301">
        <v>4</v>
      </c>
      <c r="I911" s="301">
        <v>39</v>
      </c>
      <c r="J911" s="301">
        <v>13</v>
      </c>
      <c r="K911" s="301">
        <v>8</v>
      </c>
      <c r="L911" s="301">
        <v>0.03</v>
      </c>
      <c r="M911" s="301">
        <v>2</v>
      </c>
      <c r="N911" s="301">
        <v>2.0299999999999998</v>
      </c>
      <c r="O911" s="301"/>
      <c r="P911" s="301" t="s">
        <v>508</v>
      </c>
      <c r="Q911" s="301">
        <v>2.5</v>
      </c>
      <c r="R911" s="301">
        <v>16.399999999999999</v>
      </c>
      <c r="S911" s="302">
        <v>28</v>
      </c>
      <c r="X911" s="311"/>
      <c r="AC911" s="311"/>
      <c r="AF911" s="311"/>
      <c r="AG911" s="311"/>
      <c r="AH911" s="311"/>
      <c r="AI911" s="311"/>
      <c r="AJ911" s="311"/>
      <c r="AK911" s="311"/>
      <c r="AL911" s="311"/>
      <c r="AM911" s="311"/>
    </row>
    <row r="912" spans="2:39" ht="15" customHeight="1" x14ac:dyDescent="0.15">
      <c r="B912" s="436"/>
      <c r="C912" s="433"/>
      <c r="D912" s="299" t="s">
        <v>525</v>
      </c>
      <c r="E912" s="300">
        <v>0</v>
      </c>
      <c r="F912" s="301">
        <v>0</v>
      </c>
      <c r="G912" s="301">
        <v>7</v>
      </c>
      <c r="H912" s="301">
        <v>7</v>
      </c>
      <c r="I912" s="301">
        <v>34</v>
      </c>
      <c r="J912" s="301">
        <v>16</v>
      </c>
      <c r="K912" s="301">
        <v>11</v>
      </c>
      <c r="L912" s="301">
        <v>0.04</v>
      </c>
      <c r="M912" s="301">
        <v>2.02</v>
      </c>
      <c r="N912" s="301">
        <v>2.06</v>
      </c>
      <c r="O912" s="301"/>
      <c r="P912" s="301" t="s">
        <v>533</v>
      </c>
      <c r="Q912" s="301">
        <v>1.8</v>
      </c>
      <c r="R912" s="301">
        <v>14.4</v>
      </c>
      <c r="S912" s="302">
        <v>33</v>
      </c>
      <c r="X912" s="311"/>
      <c r="AC912" s="311"/>
      <c r="AF912" s="311"/>
      <c r="AG912" s="311"/>
      <c r="AH912" s="311"/>
      <c r="AI912" s="311"/>
      <c r="AJ912" s="311"/>
      <c r="AK912" s="311"/>
      <c r="AL912" s="311"/>
      <c r="AM912" s="311"/>
    </row>
    <row r="913" spans="2:39" ht="15" customHeight="1" x14ac:dyDescent="0.15">
      <c r="B913" s="436"/>
      <c r="C913" s="433"/>
      <c r="D913" s="299" t="s">
        <v>526</v>
      </c>
      <c r="E913" s="300">
        <v>0</v>
      </c>
      <c r="F913" s="301">
        <v>0</v>
      </c>
      <c r="G913" s="301">
        <v>5</v>
      </c>
      <c r="H913" s="301">
        <v>5</v>
      </c>
      <c r="I913" s="301">
        <v>34</v>
      </c>
      <c r="J913" s="301">
        <v>19</v>
      </c>
      <c r="K913" s="301">
        <v>7</v>
      </c>
      <c r="L913" s="301">
        <v>0.01</v>
      </c>
      <c r="M913" s="301">
        <v>2.0099999999999998</v>
      </c>
      <c r="N913" s="301">
        <v>2.02</v>
      </c>
      <c r="O913" s="301"/>
      <c r="P913" s="301" t="s">
        <v>508</v>
      </c>
      <c r="Q913" s="301">
        <v>1.7</v>
      </c>
      <c r="R913" s="301">
        <v>13.9</v>
      </c>
      <c r="S913" s="302">
        <v>41</v>
      </c>
      <c r="X913" s="311"/>
      <c r="AC913" s="311"/>
      <c r="AF913" s="311"/>
      <c r="AG913" s="311"/>
      <c r="AH913" s="311"/>
      <c r="AI913" s="311"/>
      <c r="AJ913" s="311"/>
      <c r="AK913" s="311"/>
      <c r="AL913" s="311"/>
      <c r="AM913" s="311"/>
    </row>
    <row r="914" spans="2:39" ht="15" customHeight="1" x14ac:dyDescent="0.15">
      <c r="B914" s="436"/>
      <c r="C914" s="433"/>
      <c r="D914" s="299" t="s">
        <v>527</v>
      </c>
      <c r="E914" s="300">
        <v>0</v>
      </c>
      <c r="F914" s="301">
        <v>0</v>
      </c>
      <c r="G914" s="301">
        <v>7</v>
      </c>
      <c r="H914" s="301">
        <v>7</v>
      </c>
      <c r="I914" s="301">
        <v>29</v>
      </c>
      <c r="J914" s="301">
        <v>15</v>
      </c>
      <c r="K914" s="301">
        <v>8</v>
      </c>
      <c r="L914" s="301">
        <v>0.01</v>
      </c>
      <c r="M914" s="301">
        <v>2.0099999999999998</v>
      </c>
      <c r="N914" s="301">
        <v>2.02</v>
      </c>
      <c r="O914" s="301"/>
      <c r="P914" s="301" t="s">
        <v>508</v>
      </c>
      <c r="Q914" s="301">
        <v>1</v>
      </c>
      <c r="R914" s="301">
        <v>11.7</v>
      </c>
      <c r="S914" s="302">
        <v>44</v>
      </c>
      <c r="X914" s="311"/>
      <c r="AC914" s="311"/>
      <c r="AF914" s="311"/>
      <c r="AG914" s="311"/>
      <c r="AH914" s="311"/>
      <c r="AI914" s="311"/>
      <c r="AJ914" s="311"/>
      <c r="AK914" s="311"/>
      <c r="AL914" s="311"/>
      <c r="AM914" s="311"/>
    </row>
    <row r="915" spans="2:39" ht="15" customHeight="1" x14ac:dyDescent="0.15">
      <c r="B915" s="436"/>
      <c r="C915" s="433"/>
      <c r="D915" s="299" t="s">
        <v>528</v>
      </c>
      <c r="E915" s="300">
        <v>0</v>
      </c>
      <c r="F915" s="301">
        <v>0</v>
      </c>
      <c r="G915" s="301">
        <v>9</v>
      </c>
      <c r="H915" s="301">
        <v>9</v>
      </c>
      <c r="I915" s="301">
        <v>23</v>
      </c>
      <c r="J915" s="301">
        <v>15</v>
      </c>
      <c r="K915" s="301">
        <v>6</v>
      </c>
      <c r="L915" s="301">
        <v>0.09</v>
      </c>
      <c r="M915" s="301">
        <v>2.02</v>
      </c>
      <c r="N915" s="301">
        <v>2.11</v>
      </c>
      <c r="O915" s="301"/>
      <c r="P915" s="301" t="s">
        <v>508</v>
      </c>
      <c r="Q915" s="301">
        <v>0.3</v>
      </c>
      <c r="R915" s="301">
        <v>10.8</v>
      </c>
      <c r="S915" s="302">
        <v>61</v>
      </c>
      <c r="X915" s="311"/>
      <c r="AC915" s="311"/>
      <c r="AF915" s="311"/>
      <c r="AG915" s="311"/>
      <c r="AH915" s="311"/>
      <c r="AI915" s="311"/>
      <c r="AJ915" s="311"/>
      <c r="AK915" s="311"/>
      <c r="AL915" s="311"/>
      <c r="AM915" s="311"/>
    </row>
    <row r="916" spans="2:39" ht="15" customHeight="1" x14ac:dyDescent="0.15">
      <c r="B916" s="436"/>
      <c r="C916" s="433"/>
      <c r="D916" s="299" t="s">
        <v>529</v>
      </c>
      <c r="E916" s="300">
        <v>0</v>
      </c>
      <c r="F916" s="301">
        <v>0</v>
      </c>
      <c r="G916" s="301">
        <v>8</v>
      </c>
      <c r="H916" s="301">
        <v>8</v>
      </c>
      <c r="I916" s="301">
        <v>18</v>
      </c>
      <c r="J916" s="301">
        <v>17</v>
      </c>
      <c r="K916" s="301">
        <v>10</v>
      </c>
      <c r="L916" s="301">
        <v>0.06</v>
      </c>
      <c r="M916" s="301">
        <v>2.0699999999999998</v>
      </c>
      <c r="N916" s="301">
        <v>2.13</v>
      </c>
      <c r="O916" s="301"/>
      <c r="P916" s="301" t="s">
        <v>500</v>
      </c>
      <c r="Q916" s="301">
        <v>1.7</v>
      </c>
      <c r="R916" s="301">
        <v>9</v>
      </c>
      <c r="S916" s="302">
        <v>63</v>
      </c>
      <c r="X916" s="311"/>
      <c r="AC916" s="311"/>
      <c r="AF916" s="311"/>
      <c r="AG916" s="311"/>
      <c r="AH916" s="311"/>
      <c r="AI916" s="311"/>
      <c r="AJ916" s="311"/>
      <c r="AK916" s="311"/>
      <c r="AL916" s="311"/>
      <c r="AM916" s="311"/>
    </row>
    <row r="917" spans="2:39" ht="15" customHeight="1" x14ac:dyDescent="0.15">
      <c r="B917" s="436"/>
      <c r="C917" s="433"/>
      <c r="D917" s="299" t="s">
        <v>530</v>
      </c>
      <c r="E917" s="300">
        <v>0</v>
      </c>
      <c r="F917" s="301">
        <v>0</v>
      </c>
      <c r="G917" s="301">
        <v>5</v>
      </c>
      <c r="H917" s="301">
        <v>5</v>
      </c>
      <c r="I917" s="301">
        <v>20</v>
      </c>
      <c r="J917" s="301">
        <v>17</v>
      </c>
      <c r="K917" s="301">
        <v>9</v>
      </c>
      <c r="L917" s="301">
        <v>0.04</v>
      </c>
      <c r="M917" s="301">
        <v>2.15</v>
      </c>
      <c r="N917" s="301">
        <v>2.19</v>
      </c>
      <c r="O917" s="301"/>
      <c r="P917" s="301" t="s">
        <v>500</v>
      </c>
      <c r="Q917" s="301">
        <v>2.9</v>
      </c>
      <c r="R917" s="301">
        <v>7.4</v>
      </c>
      <c r="S917" s="302">
        <v>65</v>
      </c>
      <c r="X917" s="311"/>
      <c r="AC917" s="311"/>
      <c r="AF917" s="311"/>
      <c r="AG917" s="311"/>
      <c r="AH917" s="311"/>
      <c r="AI917" s="311"/>
      <c r="AJ917" s="311"/>
      <c r="AK917" s="311"/>
      <c r="AL917" s="311"/>
      <c r="AM917" s="311"/>
    </row>
    <row r="918" spans="2:39" ht="15" customHeight="1" x14ac:dyDescent="0.15">
      <c r="B918" s="436"/>
      <c r="C918" s="434"/>
      <c r="D918" s="299" t="s">
        <v>531</v>
      </c>
      <c r="E918" s="300">
        <v>0</v>
      </c>
      <c r="F918" s="301">
        <v>0</v>
      </c>
      <c r="G918" s="301">
        <v>3</v>
      </c>
      <c r="H918" s="301">
        <v>3</v>
      </c>
      <c r="I918" s="301">
        <v>20</v>
      </c>
      <c r="J918" s="301">
        <v>11</v>
      </c>
      <c r="K918" s="301">
        <v>12</v>
      </c>
      <c r="L918" s="301">
        <v>0.03</v>
      </c>
      <c r="M918" s="301">
        <v>2.27</v>
      </c>
      <c r="N918" s="301">
        <v>2.2999999999999998</v>
      </c>
      <c r="O918" s="301"/>
      <c r="P918" s="301" t="s">
        <v>500</v>
      </c>
      <c r="Q918" s="301">
        <v>2</v>
      </c>
      <c r="R918" s="301">
        <v>7.3</v>
      </c>
      <c r="S918" s="302">
        <v>62</v>
      </c>
      <c r="X918" s="311"/>
      <c r="AC918" s="311"/>
      <c r="AF918" s="311"/>
      <c r="AG918" s="311"/>
      <c r="AH918" s="311"/>
      <c r="AI918" s="311"/>
      <c r="AJ918" s="311"/>
      <c r="AK918" s="311"/>
      <c r="AL918" s="311"/>
      <c r="AM918" s="311"/>
    </row>
    <row r="919" spans="2:39" ht="15" customHeight="1" x14ac:dyDescent="0.15">
      <c r="B919" s="436"/>
      <c r="C919" s="432">
        <v>42671</v>
      </c>
      <c r="D919" s="299" t="s">
        <v>494</v>
      </c>
      <c r="E919" s="300">
        <v>0</v>
      </c>
      <c r="F919" s="301">
        <v>0</v>
      </c>
      <c r="G919" s="301">
        <v>3</v>
      </c>
      <c r="H919" s="301">
        <v>3</v>
      </c>
      <c r="I919" s="301">
        <v>21</v>
      </c>
      <c r="J919" s="301">
        <v>12</v>
      </c>
      <c r="K919" s="301">
        <v>9</v>
      </c>
      <c r="L919" s="301">
        <v>7.0000000000000007E-2</v>
      </c>
      <c r="M919" s="301">
        <v>2.1</v>
      </c>
      <c r="N919" s="301">
        <v>2.17</v>
      </c>
      <c r="O919" s="301"/>
      <c r="P919" s="301" t="s">
        <v>500</v>
      </c>
      <c r="Q919" s="301">
        <v>2.4</v>
      </c>
      <c r="R919" s="301">
        <v>6.1</v>
      </c>
      <c r="S919" s="302">
        <v>55</v>
      </c>
      <c r="X919" s="311"/>
      <c r="AC919" s="311"/>
      <c r="AF919" s="311"/>
      <c r="AG919" s="311"/>
      <c r="AH919" s="311"/>
      <c r="AI919" s="311"/>
      <c r="AJ919" s="311"/>
      <c r="AK919" s="311"/>
      <c r="AL919" s="311"/>
      <c r="AM919" s="311"/>
    </row>
    <row r="920" spans="2:39" ht="15" customHeight="1" x14ac:dyDescent="0.15">
      <c r="B920" s="436"/>
      <c r="C920" s="433"/>
      <c r="D920" s="299" t="s">
        <v>497</v>
      </c>
      <c r="E920" s="300">
        <v>0</v>
      </c>
      <c r="F920" s="301">
        <v>0</v>
      </c>
      <c r="G920" s="301">
        <v>3</v>
      </c>
      <c r="H920" s="301">
        <v>3</v>
      </c>
      <c r="I920" s="301">
        <v>17</v>
      </c>
      <c r="J920" s="301">
        <v>11</v>
      </c>
      <c r="K920" s="301">
        <v>8</v>
      </c>
      <c r="L920" s="301">
        <v>0</v>
      </c>
      <c r="M920" s="301">
        <v>2.19</v>
      </c>
      <c r="N920" s="301">
        <v>2.19</v>
      </c>
      <c r="O920" s="301"/>
      <c r="P920" s="301" t="s">
        <v>500</v>
      </c>
      <c r="Q920" s="301">
        <v>2.6</v>
      </c>
      <c r="R920" s="301">
        <v>5.6</v>
      </c>
      <c r="S920" s="302">
        <v>58</v>
      </c>
      <c r="X920" s="311"/>
      <c r="AC920" s="311"/>
      <c r="AF920" s="311"/>
      <c r="AG920" s="311"/>
      <c r="AH920" s="311"/>
      <c r="AI920" s="311"/>
      <c r="AJ920" s="311"/>
      <c r="AK920" s="311"/>
      <c r="AL920" s="311"/>
      <c r="AM920" s="311"/>
    </row>
    <row r="921" spans="2:39" ht="15" customHeight="1" x14ac:dyDescent="0.15">
      <c r="B921" s="436"/>
      <c r="C921" s="433"/>
      <c r="D921" s="299" t="s">
        <v>499</v>
      </c>
      <c r="E921" s="300">
        <v>0</v>
      </c>
      <c r="F921" s="301">
        <v>0</v>
      </c>
      <c r="G921" s="301">
        <v>4</v>
      </c>
      <c r="H921" s="301">
        <v>4</v>
      </c>
      <c r="I921" s="301">
        <v>15</v>
      </c>
      <c r="J921" s="301">
        <v>14</v>
      </c>
      <c r="K921" s="301">
        <v>7</v>
      </c>
      <c r="L921" s="301">
        <v>0.01</v>
      </c>
      <c r="M921" s="301">
        <v>2.12</v>
      </c>
      <c r="N921" s="301">
        <v>2.13</v>
      </c>
      <c r="O921" s="301"/>
      <c r="P921" s="301" t="s">
        <v>500</v>
      </c>
      <c r="Q921" s="301">
        <v>1.9</v>
      </c>
      <c r="R921" s="301">
        <v>4</v>
      </c>
      <c r="S921" s="302">
        <v>59</v>
      </c>
      <c r="X921" s="311"/>
      <c r="AC921" s="311"/>
      <c r="AF921" s="311"/>
      <c r="AG921" s="311"/>
      <c r="AH921" s="311"/>
      <c r="AI921" s="311"/>
      <c r="AJ921" s="311"/>
      <c r="AK921" s="311"/>
      <c r="AL921" s="311"/>
      <c r="AM921" s="311"/>
    </row>
    <row r="922" spans="2:39" ht="15" customHeight="1" x14ac:dyDescent="0.15">
      <c r="B922" s="436"/>
      <c r="C922" s="433"/>
      <c r="D922" s="299" t="s">
        <v>502</v>
      </c>
      <c r="E922" s="300">
        <v>0</v>
      </c>
      <c r="F922" s="301">
        <v>0</v>
      </c>
      <c r="G922" s="301">
        <v>4</v>
      </c>
      <c r="H922" s="301">
        <v>4</v>
      </c>
      <c r="I922" s="301" t="s">
        <v>503</v>
      </c>
      <c r="J922" s="301">
        <v>13</v>
      </c>
      <c r="K922" s="301">
        <v>9</v>
      </c>
      <c r="L922" s="301">
        <v>0</v>
      </c>
      <c r="M922" s="301">
        <v>2.0699999999999998</v>
      </c>
      <c r="N922" s="301">
        <v>2.0699999999999998</v>
      </c>
      <c r="O922" s="301"/>
      <c r="P922" s="301" t="s">
        <v>495</v>
      </c>
      <c r="Q922" s="301">
        <v>2.1</v>
      </c>
      <c r="R922" s="301">
        <v>5.2</v>
      </c>
      <c r="S922" s="302">
        <v>55</v>
      </c>
      <c r="X922" s="311"/>
      <c r="AC922" s="311"/>
      <c r="AF922" s="311"/>
      <c r="AG922" s="311"/>
      <c r="AH922" s="311"/>
      <c r="AI922" s="311"/>
      <c r="AJ922" s="311"/>
      <c r="AK922" s="311"/>
      <c r="AL922" s="311"/>
      <c r="AM922" s="311"/>
    </row>
    <row r="923" spans="2:39" ht="15" customHeight="1" x14ac:dyDescent="0.15">
      <c r="B923" s="436"/>
      <c r="C923" s="433"/>
      <c r="D923" s="299" t="s">
        <v>505</v>
      </c>
      <c r="E923" s="300">
        <v>0</v>
      </c>
      <c r="F923" s="301">
        <v>0</v>
      </c>
      <c r="G923" s="301">
        <v>4</v>
      </c>
      <c r="H923" s="301">
        <v>4</v>
      </c>
      <c r="I923" s="301">
        <v>12</v>
      </c>
      <c r="J923" s="301">
        <v>9</v>
      </c>
      <c r="K923" s="301">
        <v>6</v>
      </c>
      <c r="L923" s="301">
        <v>0</v>
      </c>
      <c r="M923" s="301">
        <v>2.12</v>
      </c>
      <c r="N923" s="301">
        <v>2.12</v>
      </c>
      <c r="O923" s="301"/>
      <c r="P923" s="301" t="s">
        <v>500</v>
      </c>
      <c r="Q923" s="301">
        <v>1.6</v>
      </c>
      <c r="R923" s="301">
        <v>6.4</v>
      </c>
      <c r="S923" s="302">
        <v>56</v>
      </c>
      <c r="X923" s="311"/>
      <c r="AC923" s="311"/>
      <c r="AF923" s="311"/>
      <c r="AG923" s="311"/>
      <c r="AH923" s="311"/>
      <c r="AI923" s="311"/>
      <c r="AJ923" s="311"/>
      <c r="AK923" s="311"/>
      <c r="AL923" s="311"/>
      <c r="AM923" s="311"/>
    </row>
    <row r="924" spans="2:39" ht="15" customHeight="1" x14ac:dyDescent="0.15">
      <c r="B924" s="436"/>
      <c r="C924" s="433"/>
      <c r="D924" s="299" t="s">
        <v>507</v>
      </c>
      <c r="E924" s="300">
        <v>0</v>
      </c>
      <c r="F924" s="301">
        <v>0</v>
      </c>
      <c r="G924" s="301">
        <v>6</v>
      </c>
      <c r="H924" s="301">
        <v>6</v>
      </c>
      <c r="I924" s="301">
        <v>12</v>
      </c>
      <c r="J924" s="301">
        <v>14</v>
      </c>
      <c r="K924" s="301">
        <v>7</v>
      </c>
      <c r="L924" s="301">
        <v>0</v>
      </c>
      <c r="M924" s="301">
        <v>2.0699999999999998</v>
      </c>
      <c r="N924" s="301">
        <v>2.0699999999999998</v>
      </c>
      <c r="O924" s="301"/>
      <c r="P924" s="301" t="s">
        <v>500</v>
      </c>
      <c r="Q924" s="301">
        <v>2.1</v>
      </c>
      <c r="R924" s="301">
        <v>7.2</v>
      </c>
      <c r="S924" s="302">
        <v>58</v>
      </c>
      <c r="X924" s="311"/>
      <c r="AC924" s="311"/>
      <c r="AF924" s="311"/>
      <c r="AG924" s="311"/>
      <c r="AH924" s="311"/>
      <c r="AI924" s="311"/>
      <c r="AJ924" s="311"/>
      <c r="AK924" s="311"/>
      <c r="AL924" s="311"/>
      <c r="AM924" s="311"/>
    </row>
    <row r="925" spans="2:39" ht="15" customHeight="1" x14ac:dyDescent="0.15">
      <c r="B925" s="436"/>
      <c r="C925" s="433"/>
      <c r="D925" s="299" t="s">
        <v>510</v>
      </c>
      <c r="E925" s="300">
        <v>0</v>
      </c>
      <c r="F925" s="301">
        <v>1</v>
      </c>
      <c r="G925" s="301">
        <v>7</v>
      </c>
      <c r="H925" s="301">
        <v>8</v>
      </c>
      <c r="I925" s="301">
        <v>14</v>
      </c>
      <c r="J925" s="301">
        <v>22</v>
      </c>
      <c r="K925" s="301">
        <v>6</v>
      </c>
      <c r="L925" s="301">
        <v>0</v>
      </c>
      <c r="M925" s="301">
        <v>2.06</v>
      </c>
      <c r="N925" s="301">
        <v>2.06</v>
      </c>
      <c r="O925" s="301"/>
      <c r="P925" s="301" t="s">
        <v>500</v>
      </c>
      <c r="Q925" s="301">
        <v>2.7</v>
      </c>
      <c r="R925" s="301">
        <v>8.8000000000000007</v>
      </c>
      <c r="S925" s="302">
        <v>60</v>
      </c>
      <c r="X925" s="311"/>
      <c r="AC925" s="311"/>
      <c r="AF925" s="311"/>
      <c r="AG925" s="311"/>
      <c r="AH925" s="311"/>
      <c r="AI925" s="311"/>
      <c r="AJ925" s="311"/>
      <c r="AK925" s="311"/>
      <c r="AL925" s="311"/>
      <c r="AM925" s="311"/>
    </row>
    <row r="926" spans="2:39" ht="15" customHeight="1" x14ac:dyDescent="0.15">
      <c r="B926" s="436"/>
      <c r="C926" s="433"/>
      <c r="D926" s="299" t="s">
        <v>512</v>
      </c>
      <c r="E926" s="300">
        <v>0</v>
      </c>
      <c r="F926" s="301">
        <v>1</v>
      </c>
      <c r="G926" s="301">
        <v>7</v>
      </c>
      <c r="H926" s="301">
        <v>8</v>
      </c>
      <c r="I926" s="301">
        <v>16</v>
      </c>
      <c r="J926" s="301">
        <v>26</v>
      </c>
      <c r="K926" s="301">
        <v>13</v>
      </c>
      <c r="L926" s="301">
        <v>0.01</v>
      </c>
      <c r="M926" s="301">
        <v>2.04</v>
      </c>
      <c r="N926" s="301">
        <v>2.0499999999999998</v>
      </c>
      <c r="O926" s="301"/>
      <c r="P926" s="301" t="s">
        <v>500</v>
      </c>
      <c r="Q926" s="301">
        <v>4</v>
      </c>
      <c r="R926" s="301">
        <v>9.6</v>
      </c>
      <c r="S926" s="302">
        <v>57</v>
      </c>
      <c r="X926" s="311"/>
      <c r="AC926" s="311"/>
      <c r="AF926" s="311"/>
      <c r="AG926" s="311"/>
      <c r="AH926" s="311"/>
      <c r="AI926" s="311"/>
      <c r="AJ926" s="311"/>
      <c r="AK926" s="311"/>
      <c r="AL926" s="311"/>
      <c r="AM926" s="311"/>
    </row>
    <row r="927" spans="2:39" ht="15" customHeight="1" x14ac:dyDescent="0.15">
      <c r="B927" s="436"/>
      <c r="C927" s="433"/>
      <c r="D927" s="299" t="s">
        <v>513</v>
      </c>
      <c r="E927" s="300">
        <v>0</v>
      </c>
      <c r="F927" s="301">
        <v>1</v>
      </c>
      <c r="G927" s="301">
        <v>8</v>
      </c>
      <c r="H927" s="301">
        <v>9</v>
      </c>
      <c r="I927" s="301">
        <v>17</v>
      </c>
      <c r="J927" s="301">
        <v>13</v>
      </c>
      <c r="K927" s="301">
        <v>9</v>
      </c>
      <c r="L927" s="301">
        <v>0.02</v>
      </c>
      <c r="M927" s="301">
        <v>2.0099999999999998</v>
      </c>
      <c r="N927" s="301">
        <v>2.0299999999999998</v>
      </c>
      <c r="O927" s="301"/>
      <c r="P927" s="301" t="s">
        <v>500</v>
      </c>
      <c r="Q927" s="301">
        <v>2.2999999999999998</v>
      </c>
      <c r="R927" s="301">
        <v>10.4</v>
      </c>
      <c r="S927" s="302">
        <v>53</v>
      </c>
      <c r="X927" s="311"/>
      <c r="AC927" s="311"/>
      <c r="AF927" s="311"/>
      <c r="AG927" s="311"/>
      <c r="AH927" s="311"/>
      <c r="AI927" s="311"/>
      <c r="AJ927" s="311"/>
      <c r="AK927" s="311"/>
      <c r="AL927" s="311"/>
      <c r="AM927" s="311"/>
    </row>
    <row r="928" spans="2:39" ht="15" customHeight="1" thickBot="1" x14ac:dyDescent="0.2">
      <c r="B928" s="436"/>
      <c r="C928" s="433"/>
      <c r="D928" s="312" t="s">
        <v>514</v>
      </c>
      <c r="E928" s="313">
        <v>0</v>
      </c>
      <c r="F928" s="306">
        <v>1</v>
      </c>
      <c r="G928" s="306">
        <v>9</v>
      </c>
      <c r="H928" s="306">
        <v>10</v>
      </c>
      <c r="I928" s="306">
        <v>18</v>
      </c>
      <c r="J928" s="306">
        <v>20</v>
      </c>
      <c r="K928" s="306">
        <v>12</v>
      </c>
      <c r="L928" s="306">
        <v>0.02</v>
      </c>
      <c r="M928" s="306">
        <v>2.0299999999999998</v>
      </c>
      <c r="N928" s="306">
        <v>2.0499999999999998</v>
      </c>
      <c r="O928" s="306"/>
      <c r="P928" s="306" t="s">
        <v>500</v>
      </c>
      <c r="Q928" s="306">
        <v>2.8</v>
      </c>
      <c r="R928" s="306">
        <v>11</v>
      </c>
      <c r="S928" s="307">
        <v>54</v>
      </c>
      <c r="X928" s="311"/>
      <c r="AC928" s="311"/>
      <c r="AF928" s="311"/>
      <c r="AG928" s="311"/>
      <c r="AH928" s="311"/>
      <c r="AI928" s="311"/>
      <c r="AJ928" s="311"/>
      <c r="AK928" s="311"/>
      <c r="AL928" s="311"/>
      <c r="AM928" s="311"/>
    </row>
    <row r="929" spans="2:39" ht="15" customHeight="1" x14ac:dyDescent="0.15">
      <c r="B929" s="436" t="s">
        <v>539</v>
      </c>
      <c r="C929" s="433"/>
      <c r="D929" s="295" t="s">
        <v>516</v>
      </c>
      <c r="E929" s="296">
        <v>0</v>
      </c>
      <c r="F929" s="297">
        <v>2</v>
      </c>
      <c r="G929" s="297">
        <v>9</v>
      </c>
      <c r="H929" s="297">
        <v>11</v>
      </c>
      <c r="I929" s="297">
        <v>18</v>
      </c>
      <c r="J929" s="297">
        <v>20</v>
      </c>
      <c r="K929" s="297">
        <v>19</v>
      </c>
      <c r="L929" s="297">
        <v>0.03</v>
      </c>
      <c r="M929" s="297">
        <v>2.0099999999999998</v>
      </c>
      <c r="N929" s="297">
        <v>2.04</v>
      </c>
      <c r="O929" s="297"/>
      <c r="P929" s="297" t="s">
        <v>495</v>
      </c>
      <c r="Q929" s="297">
        <v>2.8</v>
      </c>
      <c r="R929" s="297">
        <v>11.2</v>
      </c>
      <c r="S929" s="298">
        <v>55</v>
      </c>
      <c r="X929" s="311"/>
      <c r="AC929" s="311"/>
      <c r="AF929" s="311"/>
      <c r="AG929" s="311"/>
      <c r="AH929" s="311"/>
      <c r="AI929" s="311"/>
      <c r="AJ929" s="311"/>
      <c r="AK929" s="311"/>
      <c r="AL929" s="311"/>
      <c r="AM929" s="311"/>
    </row>
    <row r="930" spans="2:39" ht="15" customHeight="1" x14ac:dyDescent="0.15">
      <c r="B930" s="436"/>
      <c r="C930" s="433"/>
      <c r="D930" s="299" t="s">
        <v>518</v>
      </c>
      <c r="E930" s="300">
        <v>0</v>
      </c>
      <c r="F930" s="301">
        <v>2</v>
      </c>
      <c r="G930" s="301">
        <v>11</v>
      </c>
      <c r="H930" s="301">
        <v>13</v>
      </c>
      <c r="I930" s="301">
        <v>15</v>
      </c>
      <c r="J930" s="301">
        <v>31</v>
      </c>
      <c r="K930" s="301">
        <v>20</v>
      </c>
      <c r="L930" s="301">
        <v>0.09</v>
      </c>
      <c r="M930" s="301">
        <v>2.06</v>
      </c>
      <c r="N930" s="301">
        <v>2.15</v>
      </c>
      <c r="O930" s="301"/>
      <c r="P930" s="301" t="s">
        <v>500</v>
      </c>
      <c r="Q930" s="301">
        <v>3.1</v>
      </c>
      <c r="R930" s="301">
        <v>11</v>
      </c>
      <c r="S930" s="302">
        <v>69</v>
      </c>
      <c r="X930" s="311"/>
      <c r="AC930" s="311"/>
      <c r="AF930" s="311"/>
      <c r="AG930" s="311"/>
      <c r="AH930" s="311"/>
      <c r="AI930" s="311"/>
      <c r="AJ930" s="311"/>
      <c r="AK930" s="311"/>
      <c r="AL930" s="311"/>
      <c r="AM930" s="311"/>
    </row>
    <row r="931" spans="2:39" ht="15" customHeight="1" x14ac:dyDescent="0.15">
      <c r="B931" s="436"/>
      <c r="C931" s="433"/>
      <c r="D931" s="299" t="s">
        <v>519</v>
      </c>
      <c r="E931" s="300">
        <v>0</v>
      </c>
      <c r="F931" s="301">
        <v>1</v>
      </c>
      <c r="G931" s="301">
        <v>10</v>
      </c>
      <c r="H931" s="301">
        <v>11</v>
      </c>
      <c r="I931" s="301">
        <v>16</v>
      </c>
      <c r="J931" s="301">
        <v>28</v>
      </c>
      <c r="K931" s="301">
        <v>17</v>
      </c>
      <c r="L931" s="301">
        <v>0</v>
      </c>
      <c r="M931" s="301">
        <v>2.02</v>
      </c>
      <c r="N931" s="301">
        <v>2.02</v>
      </c>
      <c r="O931" s="301"/>
      <c r="P931" s="301" t="s">
        <v>508</v>
      </c>
      <c r="Q931" s="301">
        <v>3.3</v>
      </c>
      <c r="R931" s="301">
        <v>10.3</v>
      </c>
      <c r="S931" s="302">
        <v>78</v>
      </c>
      <c r="X931" s="311"/>
      <c r="AC931" s="311"/>
      <c r="AF931" s="311"/>
      <c r="AG931" s="311"/>
      <c r="AH931" s="311"/>
      <c r="AI931" s="311"/>
      <c r="AJ931" s="311"/>
      <c r="AK931" s="311"/>
      <c r="AL931" s="311"/>
      <c r="AM931" s="311"/>
    </row>
    <row r="932" spans="2:39" ht="15" customHeight="1" x14ac:dyDescent="0.15">
      <c r="B932" s="436"/>
      <c r="C932" s="433"/>
      <c r="D932" s="299" t="s">
        <v>521</v>
      </c>
      <c r="E932" s="300">
        <v>0</v>
      </c>
      <c r="F932" s="301">
        <v>1</v>
      </c>
      <c r="G932" s="301">
        <v>9</v>
      </c>
      <c r="H932" s="301">
        <v>10</v>
      </c>
      <c r="I932" s="301">
        <v>19</v>
      </c>
      <c r="J932" s="301">
        <v>26</v>
      </c>
      <c r="K932" s="301">
        <v>18</v>
      </c>
      <c r="L932" s="301">
        <v>7.0000000000000007E-2</v>
      </c>
      <c r="M932" s="301">
        <v>2.0499999999999998</v>
      </c>
      <c r="N932" s="301">
        <v>2.12</v>
      </c>
      <c r="O932" s="301"/>
      <c r="P932" s="301" t="s">
        <v>500</v>
      </c>
      <c r="Q932" s="301">
        <v>3.3</v>
      </c>
      <c r="R932" s="301">
        <v>10.199999999999999</v>
      </c>
      <c r="S932" s="302">
        <v>85</v>
      </c>
      <c r="X932" s="311"/>
      <c r="AC932" s="311"/>
      <c r="AF932" s="311"/>
      <c r="AG932" s="311"/>
      <c r="AH932" s="311"/>
      <c r="AI932" s="311"/>
      <c r="AJ932" s="311"/>
      <c r="AK932" s="311"/>
      <c r="AL932" s="311"/>
      <c r="AM932" s="311"/>
    </row>
    <row r="933" spans="2:39" ht="15" customHeight="1" x14ac:dyDescent="0.15">
      <c r="B933" s="436"/>
      <c r="C933" s="433"/>
      <c r="D933" s="299" t="s">
        <v>522</v>
      </c>
      <c r="E933" s="300">
        <v>0</v>
      </c>
      <c r="F933" s="301">
        <v>1</v>
      </c>
      <c r="G933" s="301">
        <v>9</v>
      </c>
      <c r="H933" s="301">
        <v>10</v>
      </c>
      <c r="I933" s="301">
        <v>20</v>
      </c>
      <c r="J933" s="301">
        <v>29</v>
      </c>
      <c r="K933" s="301">
        <v>16</v>
      </c>
      <c r="L933" s="301">
        <v>0.09</v>
      </c>
      <c r="M933" s="301">
        <v>2.02</v>
      </c>
      <c r="N933" s="301">
        <v>2.11</v>
      </c>
      <c r="O933" s="301"/>
      <c r="P933" s="301" t="s">
        <v>500</v>
      </c>
      <c r="Q933" s="301">
        <v>2.9</v>
      </c>
      <c r="R933" s="301">
        <v>10.3</v>
      </c>
      <c r="S933" s="302">
        <v>92</v>
      </c>
      <c r="X933" s="311"/>
      <c r="AC933" s="311"/>
      <c r="AF933" s="311"/>
      <c r="AG933" s="311"/>
      <c r="AH933" s="311"/>
      <c r="AI933" s="311"/>
      <c r="AJ933" s="311"/>
      <c r="AK933" s="311"/>
      <c r="AL933" s="311"/>
      <c r="AM933" s="311"/>
    </row>
    <row r="934" spans="2:39" ht="15" customHeight="1" x14ac:dyDescent="0.15">
      <c r="B934" s="436"/>
      <c r="C934" s="433"/>
      <c r="D934" s="299" t="s">
        <v>523</v>
      </c>
      <c r="E934" s="300">
        <v>0</v>
      </c>
      <c r="F934" s="301">
        <v>0</v>
      </c>
      <c r="G934" s="301">
        <v>8</v>
      </c>
      <c r="H934" s="301">
        <v>8</v>
      </c>
      <c r="I934" s="301">
        <v>24</v>
      </c>
      <c r="J934" s="301">
        <v>24</v>
      </c>
      <c r="K934" s="301">
        <v>16</v>
      </c>
      <c r="L934" s="301">
        <v>0.04</v>
      </c>
      <c r="M934" s="301">
        <v>1.97</v>
      </c>
      <c r="N934" s="301">
        <v>2.0099999999999998</v>
      </c>
      <c r="O934" s="301"/>
      <c r="P934" s="301" t="s">
        <v>500</v>
      </c>
      <c r="Q934" s="301">
        <v>3.6</v>
      </c>
      <c r="R934" s="301">
        <v>10.6</v>
      </c>
      <c r="S934" s="302">
        <v>95</v>
      </c>
      <c r="X934" s="311"/>
      <c r="AC934" s="311"/>
      <c r="AF934" s="311"/>
      <c r="AG934" s="311"/>
      <c r="AH934" s="311"/>
      <c r="AI934" s="311"/>
      <c r="AJ934" s="311"/>
      <c r="AK934" s="311"/>
      <c r="AL934" s="311"/>
      <c r="AM934" s="311"/>
    </row>
    <row r="935" spans="2:39" ht="15" customHeight="1" x14ac:dyDescent="0.15">
      <c r="B935" s="436"/>
      <c r="C935" s="433"/>
      <c r="D935" s="299" t="s">
        <v>524</v>
      </c>
      <c r="E935" s="300">
        <v>0</v>
      </c>
      <c r="F935" s="301">
        <v>1</v>
      </c>
      <c r="G935" s="301">
        <v>10</v>
      </c>
      <c r="H935" s="301">
        <v>11</v>
      </c>
      <c r="I935" s="301">
        <v>20</v>
      </c>
      <c r="J935" s="301">
        <v>17</v>
      </c>
      <c r="K935" s="301">
        <v>15</v>
      </c>
      <c r="L935" s="301">
        <v>0.03</v>
      </c>
      <c r="M935" s="301">
        <v>1.96</v>
      </c>
      <c r="N935" s="301">
        <v>1.99</v>
      </c>
      <c r="O935" s="301"/>
      <c r="P935" s="301" t="s">
        <v>508</v>
      </c>
      <c r="Q935" s="301">
        <v>2.1</v>
      </c>
      <c r="R935" s="301">
        <v>10.7</v>
      </c>
      <c r="S935" s="302">
        <v>96</v>
      </c>
      <c r="X935" s="311"/>
      <c r="AC935" s="311"/>
      <c r="AF935" s="311"/>
      <c r="AG935" s="311"/>
      <c r="AH935" s="311"/>
      <c r="AI935" s="311"/>
      <c r="AJ935" s="311"/>
      <c r="AK935" s="311"/>
      <c r="AL935" s="311"/>
      <c r="AM935" s="311"/>
    </row>
    <row r="936" spans="2:39" ht="15" customHeight="1" x14ac:dyDescent="0.15">
      <c r="B936" s="436"/>
      <c r="C936" s="433"/>
      <c r="D936" s="299" t="s">
        <v>525</v>
      </c>
      <c r="E936" s="300">
        <v>0</v>
      </c>
      <c r="F936" s="301">
        <v>1</v>
      </c>
      <c r="G936" s="301">
        <v>10</v>
      </c>
      <c r="H936" s="301">
        <v>11</v>
      </c>
      <c r="I936" s="301">
        <v>16</v>
      </c>
      <c r="J936" s="301">
        <v>16</v>
      </c>
      <c r="K936" s="301">
        <v>10</v>
      </c>
      <c r="L936" s="301">
        <v>0.01</v>
      </c>
      <c r="M936" s="301">
        <v>1.96</v>
      </c>
      <c r="N936" s="301">
        <v>1.97</v>
      </c>
      <c r="O936" s="301"/>
      <c r="P936" s="301" t="s">
        <v>500</v>
      </c>
      <c r="Q936" s="301">
        <v>2.5</v>
      </c>
      <c r="R936" s="301">
        <v>11</v>
      </c>
      <c r="S936" s="302">
        <v>96</v>
      </c>
      <c r="X936" s="311"/>
      <c r="AC936" s="311"/>
      <c r="AF936" s="311"/>
      <c r="AG936" s="311"/>
      <c r="AH936" s="311"/>
      <c r="AI936" s="311"/>
      <c r="AJ936" s="311"/>
      <c r="AK936" s="311"/>
      <c r="AL936" s="311"/>
      <c r="AM936" s="311"/>
    </row>
    <row r="937" spans="2:39" ht="15" customHeight="1" x14ac:dyDescent="0.15">
      <c r="B937" s="436"/>
      <c r="C937" s="433"/>
      <c r="D937" s="299" t="s">
        <v>526</v>
      </c>
      <c r="E937" s="300">
        <v>0</v>
      </c>
      <c r="F937" s="301">
        <v>0</v>
      </c>
      <c r="G937" s="301">
        <v>8</v>
      </c>
      <c r="H937" s="301">
        <v>8</v>
      </c>
      <c r="I937" s="301">
        <v>17</v>
      </c>
      <c r="J937" s="301">
        <v>11</v>
      </c>
      <c r="K937" s="301">
        <v>7</v>
      </c>
      <c r="L937" s="301">
        <v>0.04</v>
      </c>
      <c r="M937" s="301">
        <v>1.83</v>
      </c>
      <c r="N937" s="301">
        <v>1.87</v>
      </c>
      <c r="O937" s="301"/>
      <c r="P937" s="301" t="s">
        <v>500</v>
      </c>
      <c r="Q937" s="301">
        <v>2.8</v>
      </c>
      <c r="R937" s="301">
        <v>11</v>
      </c>
      <c r="S937" s="302">
        <v>96</v>
      </c>
      <c r="X937" s="311"/>
      <c r="AC937" s="311"/>
      <c r="AF937" s="311"/>
      <c r="AG937" s="311"/>
      <c r="AH937" s="311"/>
      <c r="AI937" s="311"/>
      <c r="AJ937" s="311"/>
      <c r="AK937" s="311"/>
      <c r="AL937" s="311"/>
      <c r="AM937" s="311"/>
    </row>
    <row r="938" spans="2:39" ht="15" customHeight="1" x14ac:dyDescent="0.15">
      <c r="B938" s="436"/>
      <c r="C938" s="433"/>
      <c r="D938" s="299" t="s">
        <v>527</v>
      </c>
      <c r="E938" s="300">
        <v>0</v>
      </c>
      <c r="F938" s="301">
        <v>0</v>
      </c>
      <c r="G938" s="301">
        <v>10</v>
      </c>
      <c r="H938" s="301">
        <v>10</v>
      </c>
      <c r="I938" s="301">
        <v>13</v>
      </c>
      <c r="J938" s="301">
        <v>8</v>
      </c>
      <c r="K938" s="301">
        <v>11</v>
      </c>
      <c r="L938" s="301">
        <v>0</v>
      </c>
      <c r="M938" s="301">
        <v>1.9</v>
      </c>
      <c r="N938" s="301">
        <v>1.9</v>
      </c>
      <c r="O938" s="301"/>
      <c r="P938" s="301" t="s">
        <v>495</v>
      </c>
      <c r="Q938" s="301">
        <v>3.1</v>
      </c>
      <c r="R938" s="301">
        <v>10.9</v>
      </c>
      <c r="S938" s="302">
        <v>96</v>
      </c>
      <c r="X938" s="311"/>
      <c r="AC938" s="311"/>
      <c r="AF938" s="311"/>
      <c r="AG938" s="311"/>
      <c r="AH938" s="311"/>
      <c r="AI938" s="311"/>
      <c r="AJ938" s="311"/>
      <c r="AK938" s="311"/>
      <c r="AL938" s="311"/>
      <c r="AM938" s="311"/>
    </row>
    <row r="939" spans="2:39" ht="15" customHeight="1" x14ac:dyDescent="0.15">
      <c r="B939" s="436"/>
      <c r="C939" s="433"/>
      <c r="D939" s="299" t="s">
        <v>528</v>
      </c>
      <c r="E939" s="300">
        <v>0</v>
      </c>
      <c r="F939" s="301">
        <v>0</v>
      </c>
      <c r="G939" s="301">
        <v>10</v>
      </c>
      <c r="H939" s="301">
        <v>10</v>
      </c>
      <c r="I939" s="301">
        <v>12</v>
      </c>
      <c r="J939" s="301">
        <v>10</v>
      </c>
      <c r="K939" s="301">
        <v>10</v>
      </c>
      <c r="L939" s="301">
        <v>7.0000000000000007E-2</v>
      </c>
      <c r="M939" s="301">
        <v>1.86</v>
      </c>
      <c r="N939" s="301">
        <v>1.93</v>
      </c>
      <c r="O939" s="301"/>
      <c r="P939" s="301" t="s">
        <v>500</v>
      </c>
      <c r="Q939" s="301">
        <v>2.5</v>
      </c>
      <c r="R939" s="301">
        <v>11.2</v>
      </c>
      <c r="S939" s="302">
        <v>96</v>
      </c>
      <c r="X939" s="311"/>
      <c r="AC939" s="311"/>
      <c r="AF939" s="311"/>
      <c r="AG939" s="311"/>
      <c r="AH939" s="311"/>
      <c r="AI939" s="311"/>
      <c r="AJ939" s="311"/>
      <c r="AK939" s="311"/>
      <c r="AL939" s="311"/>
      <c r="AM939" s="311"/>
    </row>
    <row r="940" spans="2:39" ht="15" customHeight="1" x14ac:dyDescent="0.15">
      <c r="B940" s="436"/>
      <c r="C940" s="433"/>
      <c r="D940" s="299" t="s">
        <v>529</v>
      </c>
      <c r="E940" s="300">
        <v>0</v>
      </c>
      <c r="F940" s="301">
        <v>0</v>
      </c>
      <c r="G940" s="301">
        <v>10</v>
      </c>
      <c r="H940" s="301">
        <v>10</v>
      </c>
      <c r="I940" s="301">
        <v>14</v>
      </c>
      <c r="J940" s="301">
        <v>9</v>
      </c>
      <c r="K940" s="301">
        <v>7</v>
      </c>
      <c r="L940" s="301">
        <v>0</v>
      </c>
      <c r="M940" s="301">
        <v>1.9</v>
      </c>
      <c r="N940" s="301">
        <v>1.9</v>
      </c>
      <c r="O940" s="301"/>
      <c r="P940" s="301" t="s">
        <v>500</v>
      </c>
      <c r="Q940" s="301">
        <v>2.7</v>
      </c>
      <c r="R940" s="301">
        <v>11.3</v>
      </c>
      <c r="S940" s="302">
        <v>97</v>
      </c>
      <c r="X940" s="311"/>
      <c r="AC940" s="311"/>
      <c r="AF940" s="311"/>
      <c r="AG940" s="311"/>
      <c r="AH940" s="311"/>
      <c r="AI940" s="311"/>
      <c r="AJ940" s="311"/>
      <c r="AK940" s="311"/>
      <c r="AL940" s="311"/>
      <c r="AM940" s="311"/>
    </row>
    <row r="941" spans="2:39" ht="15" customHeight="1" x14ac:dyDescent="0.15">
      <c r="B941" s="436"/>
      <c r="C941" s="433"/>
      <c r="D941" s="299" t="s">
        <v>530</v>
      </c>
      <c r="E941" s="300">
        <v>0</v>
      </c>
      <c r="F941" s="301">
        <v>0</v>
      </c>
      <c r="G941" s="301">
        <v>8</v>
      </c>
      <c r="H941" s="301">
        <v>8</v>
      </c>
      <c r="I941" s="301">
        <v>17</v>
      </c>
      <c r="J941" s="301">
        <v>13</v>
      </c>
      <c r="K941" s="301">
        <v>2</v>
      </c>
      <c r="L941" s="301">
        <v>0.03</v>
      </c>
      <c r="M941" s="301">
        <v>1.9</v>
      </c>
      <c r="N941" s="301">
        <v>1.93</v>
      </c>
      <c r="O941" s="301"/>
      <c r="P941" s="301" t="s">
        <v>500</v>
      </c>
      <c r="Q941" s="301">
        <v>3</v>
      </c>
      <c r="R941" s="301">
        <v>11.4</v>
      </c>
      <c r="S941" s="302">
        <v>97</v>
      </c>
      <c r="X941" s="311"/>
      <c r="AC941" s="311"/>
      <c r="AF941" s="311"/>
      <c r="AG941" s="311"/>
      <c r="AH941" s="311"/>
      <c r="AI941" s="311"/>
      <c r="AJ941" s="311"/>
      <c r="AK941" s="311"/>
      <c r="AL941" s="311"/>
      <c r="AM941" s="311"/>
    </row>
    <row r="942" spans="2:39" ht="15" customHeight="1" x14ac:dyDescent="0.15">
      <c r="B942" s="436"/>
      <c r="C942" s="434"/>
      <c r="D942" s="299" t="s">
        <v>531</v>
      </c>
      <c r="E942" s="300">
        <v>0</v>
      </c>
      <c r="F942" s="301">
        <v>0</v>
      </c>
      <c r="G942" s="301">
        <v>7</v>
      </c>
      <c r="H942" s="301">
        <v>7</v>
      </c>
      <c r="I942" s="301">
        <v>18</v>
      </c>
      <c r="J942" s="301">
        <v>6</v>
      </c>
      <c r="K942" s="301">
        <v>1</v>
      </c>
      <c r="L942" s="301">
        <v>0.21</v>
      </c>
      <c r="M942" s="301">
        <v>1.84</v>
      </c>
      <c r="N942" s="301">
        <v>2.0499999999999998</v>
      </c>
      <c r="O942" s="301"/>
      <c r="P942" s="301" t="s">
        <v>500</v>
      </c>
      <c r="Q942" s="301">
        <v>2.2999999999999998</v>
      </c>
      <c r="R942" s="301">
        <v>11.8</v>
      </c>
      <c r="S942" s="302">
        <v>96</v>
      </c>
      <c r="X942" s="311"/>
      <c r="AC942" s="311"/>
      <c r="AF942" s="311"/>
      <c r="AG942" s="311"/>
      <c r="AH942" s="311"/>
      <c r="AI942" s="311"/>
      <c r="AJ942" s="311"/>
      <c r="AK942" s="311"/>
      <c r="AL942" s="311"/>
      <c r="AM942" s="311"/>
    </row>
    <row r="943" spans="2:39" ht="15" customHeight="1" x14ac:dyDescent="0.15">
      <c r="B943" s="436"/>
      <c r="C943" s="432">
        <v>42672</v>
      </c>
      <c r="D943" s="299" t="s">
        <v>494</v>
      </c>
      <c r="E943" s="300">
        <v>0</v>
      </c>
      <c r="F943" s="301">
        <v>0</v>
      </c>
      <c r="G943" s="301">
        <v>7</v>
      </c>
      <c r="H943" s="301">
        <v>7</v>
      </c>
      <c r="I943" s="301">
        <v>19</v>
      </c>
      <c r="J943" s="301">
        <v>9</v>
      </c>
      <c r="K943" s="301">
        <v>5</v>
      </c>
      <c r="L943" s="301">
        <v>0.04</v>
      </c>
      <c r="M943" s="301">
        <v>1.95</v>
      </c>
      <c r="N943" s="301">
        <v>1.99</v>
      </c>
      <c r="O943" s="301"/>
      <c r="P943" s="301" t="s">
        <v>495</v>
      </c>
      <c r="Q943" s="301">
        <v>1.6</v>
      </c>
      <c r="R943" s="301">
        <v>11.7</v>
      </c>
      <c r="S943" s="302">
        <v>96</v>
      </c>
      <c r="X943" s="311"/>
      <c r="AC943" s="311"/>
      <c r="AF943" s="311"/>
      <c r="AG943" s="311"/>
      <c r="AH943" s="311"/>
      <c r="AI943" s="311"/>
      <c r="AJ943" s="311"/>
      <c r="AK943" s="311"/>
      <c r="AL943" s="311"/>
      <c r="AM943" s="311"/>
    </row>
    <row r="944" spans="2:39" ht="15" customHeight="1" x14ac:dyDescent="0.15">
      <c r="B944" s="436"/>
      <c r="C944" s="433"/>
      <c r="D944" s="299" t="s">
        <v>497</v>
      </c>
      <c r="E944" s="300">
        <v>0</v>
      </c>
      <c r="F944" s="301">
        <v>0</v>
      </c>
      <c r="G944" s="301">
        <v>9</v>
      </c>
      <c r="H944" s="301">
        <v>9</v>
      </c>
      <c r="I944" s="301">
        <v>17</v>
      </c>
      <c r="J944" s="301">
        <v>13</v>
      </c>
      <c r="K944" s="301">
        <v>7</v>
      </c>
      <c r="L944" s="301">
        <v>0.06</v>
      </c>
      <c r="M944" s="301">
        <v>1.89</v>
      </c>
      <c r="N944" s="301">
        <v>1.95</v>
      </c>
      <c r="O944" s="301"/>
      <c r="P944" s="301" t="s">
        <v>495</v>
      </c>
      <c r="Q944" s="301">
        <v>2.5</v>
      </c>
      <c r="R944" s="301">
        <v>11.3</v>
      </c>
      <c r="S944" s="302">
        <v>94</v>
      </c>
      <c r="X944" s="311"/>
      <c r="AC944" s="311"/>
      <c r="AF944" s="311"/>
      <c r="AG944" s="311"/>
      <c r="AH944" s="311"/>
      <c r="AI944" s="311"/>
      <c r="AJ944" s="311"/>
      <c r="AK944" s="311"/>
      <c r="AL944" s="311"/>
      <c r="AM944" s="311"/>
    </row>
    <row r="945" spans="2:39" ht="15" customHeight="1" x14ac:dyDescent="0.15">
      <c r="B945" s="436"/>
      <c r="C945" s="433"/>
      <c r="D945" s="299" t="s">
        <v>499</v>
      </c>
      <c r="E945" s="300">
        <v>0</v>
      </c>
      <c r="F945" s="301">
        <v>0</v>
      </c>
      <c r="G945" s="301">
        <v>11</v>
      </c>
      <c r="H945" s="301">
        <v>11</v>
      </c>
      <c r="I945" s="301">
        <v>15</v>
      </c>
      <c r="J945" s="301">
        <v>7</v>
      </c>
      <c r="K945" s="301">
        <v>1</v>
      </c>
      <c r="L945" s="301">
        <v>7.0000000000000007E-2</v>
      </c>
      <c r="M945" s="301">
        <v>1.81</v>
      </c>
      <c r="N945" s="301">
        <v>1.88</v>
      </c>
      <c r="O945" s="301"/>
      <c r="P945" s="301" t="s">
        <v>541</v>
      </c>
      <c r="Q945" s="301">
        <v>1.4</v>
      </c>
      <c r="R945" s="301">
        <v>10.9</v>
      </c>
      <c r="S945" s="302">
        <v>93</v>
      </c>
      <c r="X945" s="311"/>
      <c r="AC945" s="311"/>
      <c r="AF945" s="311"/>
      <c r="AG945" s="311"/>
      <c r="AH945" s="311"/>
      <c r="AI945" s="311"/>
      <c r="AJ945" s="311"/>
      <c r="AK945" s="311"/>
      <c r="AL945" s="311"/>
      <c r="AM945" s="311"/>
    </row>
    <row r="946" spans="2:39" ht="15" customHeight="1" x14ac:dyDescent="0.15">
      <c r="B946" s="436"/>
      <c r="C946" s="433"/>
      <c r="D946" s="299" t="s">
        <v>502</v>
      </c>
      <c r="E946" s="300">
        <v>0</v>
      </c>
      <c r="F946" s="301">
        <v>0</v>
      </c>
      <c r="G946" s="301">
        <v>7</v>
      </c>
      <c r="H946" s="301">
        <v>7</v>
      </c>
      <c r="I946" s="301">
        <v>18</v>
      </c>
      <c r="J946" s="301">
        <v>13</v>
      </c>
      <c r="K946" s="301">
        <v>5</v>
      </c>
      <c r="L946" s="301">
        <v>0</v>
      </c>
      <c r="M946" s="301">
        <v>1.9</v>
      </c>
      <c r="N946" s="301">
        <v>1.9</v>
      </c>
      <c r="O946" s="301"/>
      <c r="P946" s="301" t="s">
        <v>508</v>
      </c>
      <c r="Q946" s="301">
        <v>1.1000000000000001</v>
      </c>
      <c r="R946" s="301">
        <v>10</v>
      </c>
      <c r="S946" s="302">
        <v>92</v>
      </c>
      <c r="X946" s="311"/>
      <c r="AC946" s="311"/>
      <c r="AF946" s="311"/>
      <c r="AG946" s="311"/>
      <c r="AH946" s="311"/>
      <c r="AI946" s="311"/>
      <c r="AJ946" s="311"/>
      <c r="AK946" s="311"/>
      <c r="AL946" s="311"/>
      <c r="AM946" s="311"/>
    </row>
    <row r="947" spans="2:39" ht="15" customHeight="1" x14ac:dyDescent="0.15">
      <c r="B947" s="436"/>
      <c r="C947" s="433"/>
      <c r="D947" s="299" t="s">
        <v>505</v>
      </c>
      <c r="E947" s="300">
        <v>0</v>
      </c>
      <c r="F947" s="301">
        <v>0</v>
      </c>
      <c r="G947" s="301">
        <v>7</v>
      </c>
      <c r="H947" s="301">
        <v>7</v>
      </c>
      <c r="I947" s="301">
        <v>14</v>
      </c>
      <c r="J947" s="301">
        <v>8</v>
      </c>
      <c r="K947" s="301">
        <v>4</v>
      </c>
      <c r="L947" s="301">
        <v>0.02</v>
      </c>
      <c r="M947" s="301">
        <v>1.95</v>
      </c>
      <c r="N947" s="301">
        <v>1.97</v>
      </c>
      <c r="O947" s="301"/>
      <c r="P947" s="301" t="s">
        <v>508</v>
      </c>
      <c r="Q947" s="301">
        <v>1.3</v>
      </c>
      <c r="R947" s="301">
        <v>10.4</v>
      </c>
      <c r="S947" s="302">
        <v>93</v>
      </c>
      <c r="X947" s="311"/>
      <c r="AC947" s="311"/>
      <c r="AF947" s="311"/>
      <c r="AG947" s="311"/>
      <c r="AH947" s="311"/>
      <c r="AI947" s="311"/>
      <c r="AJ947" s="311"/>
      <c r="AK947" s="311"/>
      <c r="AL947" s="311"/>
      <c r="AM947" s="311"/>
    </row>
    <row r="948" spans="2:39" ht="15" customHeight="1" x14ac:dyDescent="0.15">
      <c r="B948" s="436"/>
      <c r="C948" s="433"/>
      <c r="D948" s="299" t="s">
        <v>507</v>
      </c>
      <c r="E948" s="300">
        <v>0</v>
      </c>
      <c r="F948" s="301">
        <v>0</v>
      </c>
      <c r="G948" s="301">
        <v>9</v>
      </c>
      <c r="H948" s="301">
        <v>9</v>
      </c>
      <c r="I948" s="301">
        <v>10</v>
      </c>
      <c r="J948" s="301">
        <v>11</v>
      </c>
      <c r="K948" s="301">
        <v>8</v>
      </c>
      <c r="L948" s="301">
        <v>0.02</v>
      </c>
      <c r="M948" s="301">
        <v>1.94</v>
      </c>
      <c r="N948" s="301">
        <v>1.96</v>
      </c>
      <c r="O948" s="301"/>
      <c r="P948" s="301" t="s">
        <v>517</v>
      </c>
      <c r="Q948" s="301">
        <v>1.7</v>
      </c>
      <c r="R948" s="301">
        <v>10.3</v>
      </c>
      <c r="S948" s="302">
        <v>96</v>
      </c>
      <c r="X948" s="311"/>
      <c r="AC948" s="311"/>
      <c r="AF948" s="311"/>
      <c r="AG948" s="311"/>
      <c r="AH948" s="311"/>
      <c r="AI948" s="311"/>
      <c r="AJ948" s="311"/>
      <c r="AK948" s="311"/>
      <c r="AL948" s="311"/>
      <c r="AM948" s="311"/>
    </row>
    <row r="949" spans="2:39" ht="15" customHeight="1" x14ac:dyDescent="0.15">
      <c r="B949" s="436"/>
      <c r="C949" s="433"/>
      <c r="D949" s="299" t="s">
        <v>510</v>
      </c>
      <c r="E949" s="300">
        <v>0</v>
      </c>
      <c r="F949" s="301">
        <v>1</v>
      </c>
      <c r="G949" s="301">
        <v>12</v>
      </c>
      <c r="H949" s="301">
        <v>13</v>
      </c>
      <c r="I949" s="301">
        <v>8</v>
      </c>
      <c r="J949" s="301">
        <v>12</v>
      </c>
      <c r="K949" s="301">
        <v>4</v>
      </c>
      <c r="L949" s="301">
        <v>0.08</v>
      </c>
      <c r="M949" s="301">
        <v>1.89</v>
      </c>
      <c r="N949" s="301">
        <v>1.97</v>
      </c>
      <c r="O949" s="301"/>
      <c r="P949" s="301" t="s">
        <v>520</v>
      </c>
      <c r="Q949" s="301">
        <v>0.5</v>
      </c>
      <c r="R949" s="301">
        <v>11.2</v>
      </c>
      <c r="S949" s="302">
        <v>96</v>
      </c>
      <c r="X949" s="311"/>
      <c r="AC949" s="311"/>
      <c r="AF949" s="311"/>
      <c r="AG949" s="311"/>
      <c r="AH949" s="311"/>
      <c r="AI949" s="311"/>
      <c r="AJ949" s="311"/>
      <c r="AK949" s="311"/>
      <c r="AL949" s="311"/>
      <c r="AM949" s="311"/>
    </row>
    <row r="950" spans="2:39" ht="15" customHeight="1" x14ac:dyDescent="0.15">
      <c r="B950" s="436"/>
      <c r="C950" s="433"/>
      <c r="D950" s="299" t="s">
        <v>512</v>
      </c>
      <c r="E950" s="300">
        <v>0</v>
      </c>
      <c r="F950" s="301">
        <v>5</v>
      </c>
      <c r="G950" s="301">
        <v>14</v>
      </c>
      <c r="H950" s="301">
        <v>19</v>
      </c>
      <c r="I950" s="301">
        <v>9</v>
      </c>
      <c r="J950" s="301">
        <v>15</v>
      </c>
      <c r="K950" s="301">
        <v>10</v>
      </c>
      <c r="L950" s="301">
        <v>0</v>
      </c>
      <c r="M950" s="301">
        <v>1.84</v>
      </c>
      <c r="N950" s="301">
        <v>1.84</v>
      </c>
      <c r="O950" s="301"/>
      <c r="P950" s="301" t="s">
        <v>540</v>
      </c>
      <c r="Q950" s="301">
        <v>0.6</v>
      </c>
      <c r="R950" s="301">
        <v>13.6</v>
      </c>
      <c r="S950" s="302">
        <v>88</v>
      </c>
      <c r="X950" s="311"/>
      <c r="AC950" s="311"/>
      <c r="AF950" s="311"/>
      <c r="AG950" s="311"/>
      <c r="AH950" s="311"/>
      <c r="AI950" s="311"/>
      <c r="AJ950" s="311"/>
      <c r="AK950" s="311"/>
      <c r="AL950" s="311"/>
      <c r="AM950" s="311"/>
    </row>
    <row r="951" spans="2:39" ht="15" customHeight="1" x14ac:dyDescent="0.15">
      <c r="B951" s="436"/>
      <c r="C951" s="433"/>
      <c r="D951" s="299" t="s">
        <v>513</v>
      </c>
      <c r="E951" s="300">
        <v>0</v>
      </c>
      <c r="F951" s="301">
        <v>3</v>
      </c>
      <c r="G951" s="301">
        <v>10</v>
      </c>
      <c r="H951" s="301">
        <v>13</v>
      </c>
      <c r="I951" s="301">
        <v>17</v>
      </c>
      <c r="J951" s="301">
        <v>12</v>
      </c>
      <c r="K951" s="301">
        <v>9</v>
      </c>
      <c r="L951" s="301">
        <v>7.0000000000000007E-2</v>
      </c>
      <c r="M951" s="301">
        <v>1.97</v>
      </c>
      <c r="N951" s="301">
        <v>2.04</v>
      </c>
      <c r="O951" s="301"/>
      <c r="P951" s="301" t="s">
        <v>520</v>
      </c>
      <c r="Q951" s="301">
        <v>1.8</v>
      </c>
      <c r="R951" s="301">
        <v>16</v>
      </c>
      <c r="S951" s="302">
        <v>76</v>
      </c>
      <c r="X951" s="311"/>
      <c r="AC951" s="311"/>
      <c r="AF951" s="311"/>
      <c r="AG951" s="311"/>
      <c r="AH951" s="311"/>
      <c r="AI951" s="311"/>
      <c r="AJ951" s="311"/>
      <c r="AK951" s="311"/>
      <c r="AL951" s="311"/>
      <c r="AM951" s="311"/>
    </row>
    <row r="952" spans="2:39" ht="15" customHeight="1" thickBot="1" x14ac:dyDescent="0.2">
      <c r="B952" s="436"/>
      <c r="C952" s="433"/>
      <c r="D952" s="312" t="s">
        <v>514</v>
      </c>
      <c r="E952" s="313">
        <v>0</v>
      </c>
      <c r="F952" s="306">
        <v>1</v>
      </c>
      <c r="G952" s="306">
        <v>8</v>
      </c>
      <c r="H952" s="306">
        <v>9</v>
      </c>
      <c r="I952" s="306">
        <v>26</v>
      </c>
      <c r="J952" s="306">
        <v>17</v>
      </c>
      <c r="K952" s="306">
        <v>11</v>
      </c>
      <c r="L952" s="306">
        <v>0.04</v>
      </c>
      <c r="M952" s="306">
        <v>1.93</v>
      </c>
      <c r="N952" s="306">
        <v>1.97</v>
      </c>
      <c r="O952" s="306"/>
      <c r="P952" s="306" t="s">
        <v>520</v>
      </c>
      <c r="Q952" s="306">
        <v>2.5</v>
      </c>
      <c r="R952" s="306">
        <v>17.899999999999999</v>
      </c>
      <c r="S952" s="307">
        <v>69</v>
      </c>
      <c r="X952" s="311"/>
      <c r="AC952" s="311"/>
      <c r="AF952" s="311"/>
      <c r="AG952" s="311"/>
      <c r="AH952" s="311"/>
      <c r="AI952" s="311"/>
      <c r="AJ952" s="311"/>
      <c r="AK952" s="311"/>
      <c r="AL952" s="311"/>
      <c r="AM952" s="311"/>
    </row>
    <row r="953" spans="2:39" ht="15" customHeight="1" x14ac:dyDescent="0.15">
      <c r="B953" s="436" t="s">
        <v>539</v>
      </c>
      <c r="C953" s="433"/>
      <c r="D953" s="295" t="s">
        <v>516</v>
      </c>
      <c r="E953" s="296">
        <v>0</v>
      </c>
      <c r="F953" s="297">
        <v>1</v>
      </c>
      <c r="G953" s="297">
        <v>9</v>
      </c>
      <c r="H953" s="297">
        <v>10</v>
      </c>
      <c r="I953" s="297">
        <v>31</v>
      </c>
      <c r="J953" s="297">
        <v>17</v>
      </c>
      <c r="K953" s="297">
        <v>9</v>
      </c>
      <c r="L953" s="297">
        <v>0.03</v>
      </c>
      <c r="M953" s="297">
        <v>1.87</v>
      </c>
      <c r="N953" s="297">
        <v>1.9</v>
      </c>
      <c r="O953" s="297"/>
      <c r="P953" s="297" t="s">
        <v>540</v>
      </c>
      <c r="Q953" s="297">
        <v>2</v>
      </c>
      <c r="R953" s="297">
        <v>19.7</v>
      </c>
      <c r="S953" s="298">
        <v>55</v>
      </c>
      <c r="X953" s="311"/>
      <c r="AC953" s="311"/>
      <c r="AF953" s="311"/>
      <c r="AG953" s="311"/>
      <c r="AH953" s="311"/>
      <c r="AI953" s="311"/>
      <c r="AJ953" s="311"/>
      <c r="AK953" s="311"/>
      <c r="AL953" s="311"/>
      <c r="AM953" s="311"/>
    </row>
    <row r="954" spans="2:39" ht="15" customHeight="1" x14ac:dyDescent="0.15">
      <c r="B954" s="436"/>
      <c r="C954" s="433"/>
      <c r="D954" s="299" t="s">
        <v>518</v>
      </c>
      <c r="E954" s="300">
        <v>0</v>
      </c>
      <c r="F954" s="301">
        <v>1</v>
      </c>
      <c r="G954" s="301">
        <v>8</v>
      </c>
      <c r="H954" s="301">
        <v>9</v>
      </c>
      <c r="I954" s="301">
        <v>37</v>
      </c>
      <c r="J954" s="301">
        <v>6</v>
      </c>
      <c r="K954" s="301">
        <v>3</v>
      </c>
      <c r="L954" s="301">
        <v>0.05</v>
      </c>
      <c r="M954" s="301">
        <v>1.71</v>
      </c>
      <c r="N954" s="301">
        <v>1.76</v>
      </c>
      <c r="O954" s="301"/>
      <c r="P954" s="301" t="s">
        <v>500</v>
      </c>
      <c r="Q954" s="301">
        <v>6</v>
      </c>
      <c r="R954" s="301">
        <v>19.8</v>
      </c>
      <c r="S954" s="302">
        <v>51</v>
      </c>
      <c r="X954" s="311"/>
      <c r="AC954" s="311"/>
      <c r="AF954" s="311"/>
      <c r="AG954" s="311"/>
      <c r="AH954" s="311"/>
      <c r="AI954" s="311"/>
      <c r="AJ954" s="311"/>
      <c r="AK954" s="311"/>
      <c r="AL954" s="311"/>
      <c r="AM954" s="311"/>
    </row>
    <row r="955" spans="2:39" ht="15" customHeight="1" x14ac:dyDescent="0.15">
      <c r="B955" s="436"/>
      <c r="C955" s="433"/>
      <c r="D955" s="299" t="s">
        <v>519</v>
      </c>
      <c r="E955" s="300">
        <v>0</v>
      </c>
      <c r="F955" s="301">
        <v>1</v>
      </c>
      <c r="G955" s="301">
        <v>5</v>
      </c>
      <c r="H955" s="301">
        <v>6</v>
      </c>
      <c r="I955" s="301">
        <v>39</v>
      </c>
      <c r="J955" s="301">
        <v>8</v>
      </c>
      <c r="K955" s="301">
        <v>-1</v>
      </c>
      <c r="L955" s="301">
        <v>0.02</v>
      </c>
      <c r="M955" s="301">
        <v>1.86</v>
      </c>
      <c r="N955" s="301">
        <v>1.88</v>
      </c>
      <c r="O955" s="301"/>
      <c r="P955" s="301" t="s">
        <v>508</v>
      </c>
      <c r="Q955" s="301">
        <v>5.3</v>
      </c>
      <c r="R955" s="301">
        <v>19.7</v>
      </c>
      <c r="S955" s="302">
        <v>43</v>
      </c>
      <c r="X955" s="311"/>
      <c r="AC955" s="311"/>
      <c r="AF955" s="311"/>
      <c r="AG955" s="311"/>
      <c r="AH955" s="311"/>
      <c r="AI955" s="311"/>
      <c r="AJ955" s="311"/>
      <c r="AK955" s="311"/>
      <c r="AL955" s="311"/>
      <c r="AM955" s="311"/>
    </row>
    <row r="956" spans="2:39" ht="15" customHeight="1" x14ac:dyDescent="0.15">
      <c r="B956" s="436"/>
      <c r="C956" s="433"/>
      <c r="D956" s="299" t="s">
        <v>521</v>
      </c>
      <c r="E956" s="300">
        <v>0</v>
      </c>
      <c r="F956" s="301">
        <v>0</v>
      </c>
      <c r="G956" s="301">
        <v>4</v>
      </c>
      <c r="H956" s="301">
        <v>4</v>
      </c>
      <c r="I956" s="301">
        <v>40</v>
      </c>
      <c r="J956" s="301">
        <v>5</v>
      </c>
      <c r="K956" s="301">
        <v>-3</v>
      </c>
      <c r="L956" s="301">
        <v>0.04</v>
      </c>
      <c r="M956" s="301">
        <v>1.83</v>
      </c>
      <c r="N956" s="301">
        <v>1.87</v>
      </c>
      <c r="O956" s="301"/>
      <c r="P956" s="301" t="s">
        <v>500</v>
      </c>
      <c r="Q956" s="301">
        <v>5</v>
      </c>
      <c r="R956" s="301">
        <v>17.399999999999999</v>
      </c>
      <c r="S956" s="302">
        <v>43</v>
      </c>
      <c r="X956" s="311"/>
      <c r="AC956" s="311"/>
      <c r="AF956" s="311"/>
      <c r="AG956" s="311"/>
      <c r="AH956" s="311"/>
      <c r="AI956" s="311"/>
      <c r="AJ956" s="311"/>
      <c r="AK956" s="311"/>
      <c r="AL956" s="311"/>
      <c r="AM956" s="311"/>
    </row>
    <row r="957" spans="2:39" ht="15" customHeight="1" x14ac:dyDescent="0.15">
      <c r="B957" s="436"/>
      <c r="C957" s="433"/>
      <c r="D957" s="299" t="s">
        <v>522</v>
      </c>
      <c r="E957" s="300">
        <v>0</v>
      </c>
      <c r="F957" s="301">
        <v>0</v>
      </c>
      <c r="G957" s="301">
        <v>3</v>
      </c>
      <c r="H957" s="301">
        <v>3</v>
      </c>
      <c r="I957" s="301">
        <v>38</v>
      </c>
      <c r="J957" s="301">
        <v>6</v>
      </c>
      <c r="K957" s="301">
        <v>-3</v>
      </c>
      <c r="L957" s="301">
        <v>0.02</v>
      </c>
      <c r="M957" s="301">
        <v>1.79</v>
      </c>
      <c r="N957" s="301">
        <v>1.81</v>
      </c>
      <c r="O957" s="301"/>
      <c r="P957" s="301" t="s">
        <v>508</v>
      </c>
      <c r="Q957" s="301">
        <v>4.5</v>
      </c>
      <c r="R957" s="301">
        <v>16.7</v>
      </c>
      <c r="S957" s="302">
        <v>41</v>
      </c>
      <c r="X957" s="311"/>
      <c r="AC957" s="311"/>
      <c r="AF957" s="311"/>
      <c r="AG957" s="311"/>
      <c r="AH957" s="311"/>
      <c r="AI957" s="311"/>
      <c r="AJ957" s="311"/>
      <c r="AK957" s="311"/>
      <c r="AL957" s="311"/>
      <c r="AM957" s="311"/>
    </row>
    <row r="958" spans="2:39" ht="15" customHeight="1" x14ac:dyDescent="0.15">
      <c r="B958" s="436"/>
      <c r="C958" s="433"/>
      <c r="D958" s="299" t="s">
        <v>523</v>
      </c>
      <c r="E958" s="300">
        <v>0</v>
      </c>
      <c r="F958" s="301">
        <v>0</v>
      </c>
      <c r="G958" s="301">
        <v>3</v>
      </c>
      <c r="H958" s="301">
        <v>3</v>
      </c>
      <c r="I958" s="301">
        <v>39</v>
      </c>
      <c r="J958" s="301">
        <v>6</v>
      </c>
      <c r="K958" s="301">
        <v>6</v>
      </c>
      <c r="L958" s="301">
        <v>0</v>
      </c>
      <c r="M958" s="301">
        <v>1.8</v>
      </c>
      <c r="N958" s="301">
        <v>1.8</v>
      </c>
      <c r="O958" s="301"/>
      <c r="P958" s="301" t="s">
        <v>508</v>
      </c>
      <c r="Q958" s="301">
        <v>4.2</v>
      </c>
      <c r="R958" s="301">
        <v>15.3</v>
      </c>
      <c r="S958" s="302">
        <v>44</v>
      </c>
      <c r="X958" s="311"/>
      <c r="AC958" s="311"/>
      <c r="AF958" s="311"/>
      <c r="AG958" s="311"/>
      <c r="AH958" s="311"/>
      <c r="AI958" s="311"/>
      <c r="AJ958" s="311"/>
      <c r="AK958" s="311"/>
      <c r="AL958" s="311"/>
      <c r="AM958" s="311"/>
    </row>
    <row r="959" spans="2:39" ht="15" customHeight="1" x14ac:dyDescent="0.15">
      <c r="B959" s="436"/>
      <c r="C959" s="433"/>
      <c r="D959" s="299" t="s">
        <v>524</v>
      </c>
      <c r="E959" s="300">
        <v>0</v>
      </c>
      <c r="F959" s="301">
        <v>0</v>
      </c>
      <c r="G959" s="301">
        <v>3</v>
      </c>
      <c r="H959" s="301">
        <v>3</v>
      </c>
      <c r="I959" s="301">
        <v>36</v>
      </c>
      <c r="J959" s="301">
        <v>8</v>
      </c>
      <c r="K959" s="301">
        <v>7</v>
      </c>
      <c r="L959" s="301">
        <v>0.01</v>
      </c>
      <c r="M959" s="301">
        <v>1.88</v>
      </c>
      <c r="N959" s="301">
        <v>1.89</v>
      </c>
      <c r="O959" s="301"/>
      <c r="P959" s="301" t="s">
        <v>508</v>
      </c>
      <c r="Q959" s="301">
        <v>5.0999999999999996</v>
      </c>
      <c r="R959" s="301">
        <v>13.2</v>
      </c>
      <c r="S959" s="302">
        <v>51</v>
      </c>
      <c r="X959" s="311"/>
      <c r="AC959" s="311"/>
      <c r="AF959" s="311"/>
      <c r="AG959" s="311"/>
      <c r="AH959" s="311"/>
      <c r="AI959" s="311"/>
      <c r="AJ959" s="311"/>
      <c r="AK959" s="311"/>
      <c r="AL959" s="311"/>
      <c r="AM959" s="311"/>
    </row>
    <row r="960" spans="2:39" ht="15" customHeight="1" x14ac:dyDescent="0.15">
      <c r="B960" s="436"/>
      <c r="C960" s="433"/>
      <c r="D960" s="299" t="s">
        <v>525</v>
      </c>
      <c r="E960" s="300">
        <v>0</v>
      </c>
      <c r="F960" s="301">
        <v>0</v>
      </c>
      <c r="G960" s="301">
        <v>3</v>
      </c>
      <c r="H960" s="301">
        <v>3</v>
      </c>
      <c r="I960" s="301">
        <v>35</v>
      </c>
      <c r="J960" s="301">
        <v>11</v>
      </c>
      <c r="K960" s="301">
        <v>7</v>
      </c>
      <c r="L960" s="301">
        <v>0</v>
      </c>
      <c r="M960" s="301">
        <v>1.87</v>
      </c>
      <c r="N960" s="301">
        <v>1.87</v>
      </c>
      <c r="O960" s="301"/>
      <c r="P960" s="301" t="s">
        <v>508</v>
      </c>
      <c r="Q960" s="301">
        <v>4.5</v>
      </c>
      <c r="R960" s="301">
        <v>12.3</v>
      </c>
      <c r="S960" s="302">
        <v>54</v>
      </c>
      <c r="X960" s="311"/>
      <c r="AC960" s="311"/>
      <c r="AF960" s="311"/>
      <c r="AG960" s="311"/>
      <c r="AH960" s="311"/>
      <c r="AI960" s="311"/>
      <c r="AJ960" s="311"/>
      <c r="AK960" s="311"/>
      <c r="AL960" s="311"/>
      <c r="AM960" s="311"/>
    </row>
    <row r="961" spans="2:39" ht="15" customHeight="1" x14ac:dyDescent="0.15">
      <c r="B961" s="436"/>
      <c r="C961" s="433"/>
      <c r="D961" s="299" t="s">
        <v>526</v>
      </c>
      <c r="E961" s="300">
        <v>0</v>
      </c>
      <c r="F961" s="301">
        <v>0</v>
      </c>
      <c r="G961" s="301">
        <v>2</v>
      </c>
      <c r="H961" s="301">
        <v>2</v>
      </c>
      <c r="I961" s="301">
        <v>36</v>
      </c>
      <c r="J961" s="301">
        <v>17</v>
      </c>
      <c r="K961" s="301">
        <v>7</v>
      </c>
      <c r="L961" s="301">
        <v>0</v>
      </c>
      <c r="M961" s="301">
        <v>1.87</v>
      </c>
      <c r="N961" s="301">
        <v>1.87</v>
      </c>
      <c r="O961" s="301"/>
      <c r="P961" s="301" t="s">
        <v>508</v>
      </c>
      <c r="Q961" s="301">
        <v>4.9000000000000004</v>
      </c>
      <c r="R961" s="301">
        <v>11.8</v>
      </c>
      <c r="S961" s="302">
        <v>54</v>
      </c>
      <c r="X961" s="311"/>
      <c r="AC961" s="311"/>
      <c r="AF961" s="311"/>
      <c r="AG961" s="311"/>
      <c r="AH961" s="311"/>
      <c r="AI961" s="311"/>
      <c r="AJ961" s="311"/>
      <c r="AK961" s="311"/>
      <c r="AL961" s="311"/>
      <c r="AM961" s="311"/>
    </row>
    <row r="962" spans="2:39" ht="15" customHeight="1" x14ac:dyDescent="0.15">
      <c r="B962" s="436"/>
      <c r="C962" s="433"/>
      <c r="D962" s="299" t="s">
        <v>527</v>
      </c>
      <c r="E962" s="300">
        <v>0</v>
      </c>
      <c r="F962" s="301">
        <v>0</v>
      </c>
      <c r="G962" s="301">
        <v>2</v>
      </c>
      <c r="H962" s="301">
        <v>2</v>
      </c>
      <c r="I962" s="301">
        <v>36</v>
      </c>
      <c r="J962" s="301">
        <v>15</v>
      </c>
      <c r="K962" s="301">
        <v>14</v>
      </c>
      <c r="L962" s="301">
        <v>0</v>
      </c>
      <c r="M962" s="301">
        <v>1.9</v>
      </c>
      <c r="N962" s="301">
        <v>1.9</v>
      </c>
      <c r="O962" s="301"/>
      <c r="P962" s="301" t="s">
        <v>508</v>
      </c>
      <c r="Q962" s="301">
        <v>4.4000000000000004</v>
      </c>
      <c r="R962" s="301">
        <v>11.4</v>
      </c>
      <c r="S962" s="302">
        <v>53</v>
      </c>
      <c r="X962" s="311"/>
      <c r="AC962" s="311"/>
      <c r="AF962" s="311"/>
      <c r="AG962" s="311"/>
      <c r="AH962" s="311"/>
      <c r="AI962" s="311"/>
      <c r="AJ962" s="311"/>
      <c r="AK962" s="311"/>
      <c r="AL962" s="311"/>
      <c r="AM962" s="311"/>
    </row>
    <row r="963" spans="2:39" ht="15" customHeight="1" x14ac:dyDescent="0.15">
      <c r="B963" s="436"/>
      <c r="C963" s="433"/>
      <c r="D963" s="299" t="s">
        <v>528</v>
      </c>
      <c r="E963" s="300">
        <v>0</v>
      </c>
      <c r="F963" s="301">
        <v>0</v>
      </c>
      <c r="G963" s="301">
        <v>1</v>
      </c>
      <c r="H963" s="301">
        <v>1</v>
      </c>
      <c r="I963" s="301">
        <v>36</v>
      </c>
      <c r="J963" s="301">
        <v>18</v>
      </c>
      <c r="K963" s="301">
        <v>12</v>
      </c>
      <c r="L963" s="301">
        <v>0.01</v>
      </c>
      <c r="M963" s="301">
        <v>1.93</v>
      </c>
      <c r="N963" s="301">
        <v>1.94</v>
      </c>
      <c r="O963" s="301"/>
      <c r="P963" s="301" t="s">
        <v>508</v>
      </c>
      <c r="Q963" s="301">
        <v>4.2</v>
      </c>
      <c r="R963" s="301">
        <v>10.9</v>
      </c>
      <c r="S963" s="302">
        <v>55</v>
      </c>
      <c r="X963" s="311"/>
      <c r="AC963" s="311"/>
      <c r="AF963" s="311"/>
      <c r="AG963" s="311"/>
      <c r="AH963" s="311"/>
      <c r="AI963" s="311"/>
      <c r="AJ963" s="311"/>
      <c r="AK963" s="311"/>
      <c r="AL963" s="311"/>
      <c r="AM963" s="311"/>
    </row>
    <row r="964" spans="2:39" ht="15" customHeight="1" x14ac:dyDescent="0.15">
      <c r="B964" s="436"/>
      <c r="C964" s="433"/>
      <c r="D964" s="299" t="s">
        <v>529</v>
      </c>
      <c r="E964" s="300">
        <v>0</v>
      </c>
      <c r="F964" s="301">
        <v>0</v>
      </c>
      <c r="G964" s="301">
        <v>1</v>
      </c>
      <c r="H964" s="301">
        <v>1</v>
      </c>
      <c r="I964" s="301">
        <v>36</v>
      </c>
      <c r="J964" s="301">
        <v>19</v>
      </c>
      <c r="K964" s="301">
        <v>10</v>
      </c>
      <c r="L964" s="301">
        <v>0</v>
      </c>
      <c r="M964" s="301">
        <v>1.93</v>
      </c>
      <c r="N964" s="301">
        <v>1.93</v>
      </c>
      <c r="O964" s="301"/>
      <c r="P964" s="301" t="s">
        <v>508</v>
      </c>
      <c r="Q964" s="301">
        <v>2.4</v>
      </c>
      <c r="R964" s="301">
        <v>10.7</v>
      </c>
      <c r="S964" s="302">
        <v>53</v>
      </c>
      <c r="X964" s="311"/>
      <c r="AC964" s="311"/>
      <c r="AF964" s="311"/>
      <c r="AG964" s="311"/>
      <c r="AH964" s="311"/>
      <c r="AI964" s="311"/>
      <c r="AJ964" s="311"/>
      <c r="AK964" s="311"/>
      <c r="AL964" s="311"/>
      <c r="AM964" s="311"/>
    </row>
    <row r="965" spans="2:39" ht="15" customHeight="1" x14ac:dyDescent="0.15">
      <c r="B965" s="436"/>
      <c r="C965" s="433"/>
      <c r="D965" s="299" t="s">
        <v>530</v>
      </c>
      <c r="E965" s="300">
        <v>0</v>
      </c>
      <c r="F965" s="301">
        <v>0</v>
      </c>
      <c r="G965" s="301">
        <v>1</v>
      </c>
      <c r="H965" s="301">
        <v>1</v>
      </c>
      <c r="I965" s="301">
        <v>33</v>
      </c>
      <c r="J965" s="301">
        <v>17</v>
      </c>
      <c r="K965" s="301">
        <v>10</v>
      </c>
      <c r="L965" s="301">
        <v>0.1</v>
      </c>
      <c r="M965" s="301">
        <v>1.86</v>
      </c>
      <c r="N965" s="301">
        <v>1.96</v>
      </c>
      <c r="O965" s="301"/>
      <c r="P965" s="301" t="s">
        <v>533</v>
      </c>
      <c r="Q965" s="301">
        <v>1.4</v>
      </c>
      <c r="R965" s="301">
        <v>10.1</v>
      </c>
      <c r="S965" s="302">
        <v>55</v>
      </c>
      <c r="X965" s="311"/>
      <c r="AC965" s="311"/>
      <c r="AF965" s="311"/>
      <c r="AG965" s="311"/>
      <c r="AH965" s="311"/>
      <c r="AI965" s="311"/>
      <c r="AJ965" s="311"/>
      <c r="AK965" s="311"/>
      <c r="AL965" s="311"/>
      <c r="AM965" s="311"/>
    </row>
    <row r="966" spans="2:39" ht="15" customHeight="1" x14ac:dyDescent="0.15">
      <c r="B966" s="436"/>
      <c r="C966" s="434"/>
      <c r="D966" s="299" t="s">
        <v>531</v>
      </c>
      <c r="E966" s="300">
        <v>0</v>
      </c>
      <c r="F966" s="301">
        <v>0</v>
      </c>
      <c r="G966" s="301">
        <v>1</v>
      </c>
      <c r="H966" s="301">
        <v>1</v>
      </c>
      <c r="I966" s="301">
        <v>33</v>
      </c>
      <c r="J966" s="301">
        <v>13</v>
      </c>
      <c r="K966" s="301">
        <v>11</v>
      </c>
      <c r="L966" s="301">
        <v>0</v>
      </c>
      <c r="M966" s="301">
        <v>1.91</v>
      </c>
      <c r="N966" s="301">
        <v>1.91</v>
      </c>
      <c r="O966" s="301"/>
      <c r="P966" s="301" t="s">
        <v>536</v>
      </c>
      <c r="Q966" s="301">
        <v>1.1000000000000001</v>
      </c>
      <c r="R966" s="301">
        <v>9.8000000000000007</v>
      </c>
      <c r="S966" s="302">
        <v>56</v>
      </c>
      <c r="X966" s="311"/>
      <c r="AC966" s="311"/>
      <c r="AF966" s="311"/>
      <c r="AG966" s="311"/>
      <c r="AH966" s="311"/>
      <c r="AI966" s="311"/>
      <c r="AJ966" s="311"/>
      <c r="AK966" s="311"/>
      <c r="AL966" s="311"/>
      <c r="AM966" s="311"/>
    </row>
    <row r="967" spans="2:39" ht="15" customHeight="1" x14ac:dyDescent="0.15">
      <c r="B967" s="436"/>
      <c r="C967" s="432">
        <v>42673</v>
      </c>
      <c r="D967" s="299" t="s">
        <v>494</v>
      </c>
      <c r="E967" s="300">
        <v>0</v>
      </c>
      <c r="F967" s="301">
        <v>0</v>
      </c>
      <c r="G967" s="301">
        <v>1</v>
      </c>
      <c r="H967" s="301">
        <v>1</v>
      </c>
      <c r="I967" s="301">
        <v>33</v>
      </c>
      <c r="J967" s="301">
        <v>21</v>
      </c>
      <c r="K967" s="301">
        <v>10</v>
      </c>
      <c r="L967" s="301">
        <v>0.37</v>
      </c>
      <c r="M967" s="301">
        <v>1.81</v>
      </c>
      <c r="N967" s="301">
        <v>2.1800000000000002</v>
      </c>
      <c r="O967" s="301"/>
      <c r="P967" s="301" t="s">
        <v>508</v>
      </c>
      <c r="Q967" s="301">
        <v>1.1000000000000001</v>
      </c>
      <c r="R967" s="301">
        <v>9.6999999999999993</v>
      </c>
      <c r="S967" s="302">
        <v>65</v>
      </c>
      <c r="X967" s="311"/>
      <c r="AC967" s="311"/>
      <c r="AF967" s="311"/>
      <c r="AG967" s="311"/>
      <c r="AH967" s="311"/>
      <c r="AI967" s="311"/>
      <c r="AJ967" s="311"/>
      <c r="AK967" s="311"/>
      <c r="AL967" s="311"/>
      <c r="AM967" s="311"/>
    </row>
    <row r="968" spans="2:39" ht="15" customHeight="1" x14ac:dyDescent="0.15">
      <c r="B968" s="436"/>
      <c r="C968" s="433"/>
      <c r="D968" s="299" t="s">
        <v>497</v>
      </c>
      <c r="E968" s="300">
        <v>0</v>
      </c>
      <c r="F968" s="301">
        <v>0</v>
      </c>
      <c r="G968" s="301">
        <v>1</v>
      </c>
      <c r="H968" s="301">
        <v>1</v>
      </c>
      <c r="I968" s="301">
        <v>32</v>
      </c>
      <c r="J968" s="301">
        <v>12</v>
      </c>
      <c r="K968" s="301">
        <v>13</v>
      </c>
      <c r="L968" s="301">
        <v>0</v>
      </c>
      <c r="M968" s="301">
        <v>1.85</v>
      </c>
      <c r="N968" s="301">
        <v>1.85</v>
      </c>
      <c r="O968" s="301"/>
      <c r="P968" s="301" t="s">
        <v>508</v>
      </c>
      <c r="Q968" s="301">
        <v>2.2999999999999998</v>
      </c>
      <c r="R968" s="301">
        <v>9.5</v>
      </c>
      <c r="S968" s="302">
        <v>61</v>
      </c>
      <c r="X968" s="311"/>
      <c r="AC968" s="311"/>
      <c r="AF968" s="311"/>
      <c r="AG968" s="311"/>
      <c r="AH968" s="311"/>
      <c r="AI968" s="311"/>
      <c r="AJ968" s="311"/>
      <c r="AK968" s="311"/>
      <c r="AL968" s="311"/>
      <c r="AM968" s="311"/>
    </row>
    <row r="969" spans="2:39" ht="15" customHeight="1" x14ac:dyDescent="0.15">
      <c r="B969" s="436"/>
      <c r="C969" s="433"/>
      <c r="D969" s="299" t="s">
        <v>499</v>
      </c>
      <c r="E969" s="300">
        <v>0</v>
      </c>
      <c r="F969" s="301">
        <v>0</v>
      </c>
      <c r="G969" s="301">
        <v>1</v>
      </c>
      <c r="H969" s="301">
        <v>1</v>
      </c>
      <c r="I969" s="301">
        <v>30</v>
      </c>
      <c r="J969" s="301">
        <v>19</v>
      </c>
      <c r="K969" s="301">
        <v>8</v>
      </c>
      <c r="L969" s="301">
        <v>0.03</v>
      </c>
      <c r="M969" s="301">
        <v>1.78</v>
      </c>
      <c r="N969" s="301">
        <v>1.81</v>
      </c>
      <c r="O969" s="301"/>
      <c r="P969" s="301" t="s">
        <v>508</v>
      </c>
      <c r="Q969" s="301">
        <v>1.5</v>
      </c>
      <c r="R969" s="301">
        <v>9.3000000000000007</v>
      </c>
      <c r="S969" s="302">
        <v>61</v>
      </c>
      <c r="X969" s="311"/>
      <c r="AC969" s="311"/>
      <c r="AF969" s="311"/>
      <c r="AG969" s="311"/>
      <c r="AH969" s="311"/>
      <c r="AI969" s="311"/>
      <c r="AJ969" s="311"/>
      <c r="AK969" s="311"/>
      <c r="AL969" s="311"/>
      <c r="AM969" s="311"/>
    </row>
    <row r="970" spans="2:39" ht="15" customHeight="1" x14ac:dyDescent="0.15">
      <c r="B970" s="436"/>
      <c r="C970" s="433"/>
      <c r="D970" s="299" t="s">
        <v>502</v>
      </c>
      <c r="E970" s="300">
        <v>0</v>
      </c>
      <c r="F970" s="301">
        <v>0</v>
      </c>
      <c r="G970" s="301">
        <v>0</v>
      </c>
      <c r="H970" s="301">
        <v>0</v>
      </c>
      <c r="I970" s="301">
        <v>31</v>
      </c>
      <c r="J970" s="301">
        <v>14</v>
      </c>
      <c r="K970" s="301">
        <v>10</v>
      </c>
      <c r="L970" s="301">
        <v>0</v>
      </c>
      <c r="M970" s="301">
        <v>1.86</v>
      </c>
      <c r="N970" s="301">
        <v>1.86</v>
      </c>
      <c r="O970" s="301"/>
      <c r="P970" s="301" t="s">
        <v>500</v>
      </c>
      <c r="Q970" s="301">
        <v>1.9</v>
      </c>
      <c r="R970" s="301">
        <v>9.1999999999999993</v>
      </c>
      <c r="S970" s="302">
        <v>61</v>
      </c>
      <c r="X970" s="311"/>
      <c r="AC970" s="311"/>
      <c r="AF970" s="311"/>
      <c r="AG970" s="311"/>
      <c r="AH970" s="311"/>
      <c r="AI970" s="311"/>
      <c r="AJ970" s="311"/>
      <c r="AK970" s="311"/>
      <c r="AL970" s="311"/>
      <c r="AM970" s="311"/>
    </row>
    <row r="971" spans="2:39" ht="15" customHeight="1" x14ac:dyDescent="0.15">
      <c r="B971" s="436"/>
      <c r="C971" s="433"/>
      <c r="D971" s="299" t="s">
        <v>505</v>
      </c>
      <c r="E971" s="300">
        <v>0</v>
      </c>
      <c r="F971" s="301">
        <v>0</v>
      </c>
      <c r="G971" s="301">
        <v>1</v>
      </c>
      <c r="H971" s="301">
        <v>1</v>
      </c>
      <c r="I971" s="301">
        <v>30</v>
      </c>
      <c r="J971" s="301">
        <v>17</v>
      </c>
      <c r="K971" s="301">
        <v>9</v>
      </c>
      <c r="L971" s="301">
        <v>0</v>
      </c>
      <c r="M971" s="301">
        <v>1.9</v>
      </c>
      <c r="N971" s="301">
        <v>1.9</v>
      </c>
      <c r="O971" s="301"/>
      <c r="P971" s="301" t="s">
        <v>500</v>
      </c>
      <c r="Q971" s="301">
        <v>1.3</v>
      </c>
      <c r="R971" s="301">
        <v>9</v>
      </c>
      <c r="S971" s="302">
        <v>63</v>
      </c>
      <c r="X971" s="311"/>
      <c r="AC971" s="311"/>
      <c r="AF971" s="311"/>
      <c r="AG971" s="311"/>
      <c r="AH971" s="311"/>
      <c r="AI971" s="311"/>
      <c r="AJ971" s="311"/>
      <c r="AK971" s="311"/>
      <c r="AL971" s="311"/>
      <c r="AM971" s="311"/>
    </row>
    <row r="972" spans="2:39" ht="15" customHeight="1" x14ac:dyDescent="0.15">
      <c r="B972" s="436"/>
      <c r="C972" s="433"/>
      <c r="D972" s="299" t="s">
        <v>507</v>
      </c>
      <c r="E972" s="300">
        <v>0</v>
      </c>
      <c r="F972" s="301">
        <v>0</v>
      </c>
      <c r="G972" s="301">
        <v>1</v>
      </c>
      <c r="H972" s="301">
        <v>1</v>
      </c>
      <c r="I972" s="301">
        <v>28</v>
      </c>
      <c r="J972" s="301">
        <v>15</v>
      </c>
      <c r="K972" s="301">
        <v>9</v>
      </c>
      <c r="L972" s="301">
        <v>0</v>
      </c>
      <c r="M972" s="301">
        <v>1.84</v>
      </c>
      <c r="N972" s="301">
        <v>1.84</v>
      </c>
      <c r="O972" s="301"/>
      <c r="P972" s="301" t="s">
        <v>536</v>
      </c>
      <c r="Q972" s="301">
        <v>0.5</v>
      </c>
      <c r="R972" s="301">
        <v>8.9</v>
      </c>
      <c r="S972" s="302">
        <v>65</v>
      </c>
      <c r="X972" s="311"/>
      <c r="AC972" s="311"/>
      <c r="AF972" s="311"/>
      <c r="AG972" s="311"/>
      <c r="AH972" s="311"/>
      <c r="AI972" s="311"/>
      <c r="AJ972" s="311"/>
      <c r="AK972" s="311"/>
      <c r="AL972" s="311"/>
      <c r="AM972" s="311"/>
    </row>
    <row r="973" spans="2:39" ht="15" customHeight="1" x14ac:dyDescent="0.15">
      <c r="B973" s="436"/>
      <c r="C973" s="433"/>
      <c r="D973" s="299" t="s">
        <v>510</v>
      </c>
      <c r="E973" s="300">
        <v>0</v>
      </c>
      <c r="F973" s="301">
        <v>0</v>
      </c>
      <c r="G973" s="301">
        <v>2</v>
      </c>
      <c r="H973" s="301">
        <v>2</v>
      </c>
      <c r="I973" s="301">
        <v>26</v>
      </c>
      <c r="J973" s="301">
        <v>17</v>
      </c>
      <c r="K973" s="301">
        <v>9</v>
      </c>
      <c r="L973" s="301">
        <v>0.04</v>
      </c>
      <c r="M973" s="301">
        <v>1.79</v>
      </c>
      <c r="N973" s="301">
        <v>1.83</v>
      </c>
      <c r="O973" s="301"/>
      <c r="P973" s="301" t="s">
        <v>508</v>
      </c>
      <c r="Q973" s="301">
        <v>0.9</v>
      </c>
      <c r="R973" s="301">
        <v>8.9</v>
      </c>
      <c r="S973" s="302">
        <v>61</v>
      </c>
      <c r="X973" s="311"/>
      <c r="AC973" s="311"/>
      <c r="AF973" s="311"/>
      <c r="AG973" s="311"/>
      <c r="AH973" s="311"/>
      <c r="AI973" s="311"/>
      <c r="AJ973" s="311"/>
      <c r="AK973" s="311"/>
      <c r="AL973" s="311"/>
      <c r="AM973" s="311"/>
    </row>
    <row r="974" spans="2:39" ht="15" customHeight="1" x14ac:dyDescent="0.15">
      <c r="B974" s="436"/>
      <c r="C974" s="433"/>
      <c r="D974" s="299" t="s">
        <v>512</v>
      </c>
      <c r="E974" s="300">
        <v>0</v>
      </c>
      <c r="F974" s="301">
        <v>0</v>
      </c>
      <c r="G974" s="301">
        <v>3</v>
      </c>
      <c r="H974" s="301">
        <v>3</v>
      </c>
      <c r="I974" s="301">
        <v>26</v>
      </c>
      <c r="J974" s="301">
        <v>18</v>
      </c>
      <c r="K974" s="301">
        <v>14</v>
      </c>
      <c r="L974" s="301">
        <v>0</v>
      </c>
      <c r="M974" s="301">
        <v>1.97</v>
      </c>
      <c r="N974" s="301">
        <v>1.97</v>
      </c>
      <c r="O974" s="301"/>
      <c r="P974" s="301" t="s">
        <v>500</v>
      </c>
      <c r="Q974" s="301">
        <v>1.3</v>
      </c>
      <c r="R974" s="301">
        <v>10.3</v>
      </c>
      <c r="S974" s="302">
        <v>56</v>
      </c>
      <c r="X974" s="311"/>
      <c r="AC974" s="311"/>
      <c r="AF974" s="311"/>
      <c r="AG974" s="311"/>
      <c r="AH974" s="311"/>
      <c r="AI974" s="311"/>
      <c r="AJ974" s="311"/>
      <c r="AK974" s="311"/>
      <c r="AL974" s="311"/>
      <c r="AM974" s="311"/>
    </row>
    <row r="975" spans="2:39" ht="15" customHeight="1" x14ac:dyDescent="0.15">
      <c r="B975" s="436"/>
      <c r="C975" s="433"/>
      <c r="D975" s="299" t="s">
        <v>513</v>
      </c>
      <c r="E975" s="300">
        <v>0</v>
      </c>
      <c r="F975" s="301">
        <v>0</v>
      </c>
      <c r="G975" s="301">
        <v>2</v>
      </c>
      <c r="H975" s="301">
        <v>2</v>
      </c>
      <c r="I975" s="301">
        <v>30</v>
      </c>
      <c r="J975" s="301">
        <v>15</v>
      </c>
      <c r="K975" s="301">
        <v>11</v>
      </c>
      <c r="L975" s="301">
        <v>0</v>
      </c>
      <c r="M975" s="301">
        <v>1.95</v>
      </c>
      <c r="N975" s="301">
        <v>1.95</v>
      </c>
      <c r="O975" s="301"/>
      <c r="P975" s="301" t="s">
        <v>537</v>
      </c>
      <c r="Q975" s="301">
        <v>1.1000000000000001</v>
      </c>
      <c r="R975" s="301">
        <v>10.9</v>
      </c>
      <c r="S975" s="302">
        <v>54</v>
      </c>
      <c r="X975" s="311"/>
      <c r="AC975" s="311"/>
      <c r="AF975" s="311"/>
      <c r="AG975" s="311"/>
      <c r="AH975" s="311"/>
      <c r="AI975" s="311"/>
      <c r="AJ975" s="311"/>
      <c r="AK975" s="311"/>
      <c r="AL975" s="311"/>
      <c r="AM975" s="311"/>
    </row>
    <row r="976" spans="2:39" ht="15" customHeight="1" thickBot="1" x14ac:dyDescent="0.2">
      <c r="B976" s="436"/>
      <c r="C976" s="433"/>
      <c r="D976" s="312" t="s">
        <v>514</v>
      </c>
      <c r="E976" s="313">
        <v>0</v>
      </c>
      <c r="F976" s="306">
        <v>0</v>
      </c>
      <c r="G976" s="306">
        <v>2</v>
      </c>
      <c r="H976" s="306">
        <v>2</v>
      </c>
      <c r="I976" s="306">
        <v>33</v>
      </c>
      <c r="J976" s="306">
        <v>11</v>
      </c>
      <c r="K976" s="306">
        <v>10</v>
      </c>
      <c r="L976" s="306">
        <v>0.08</v>
      </c>
      <c r="M976" s="306">
        <v>1.92</v>
      </c>
      <c r="N976" s="306">
        <v>2</v>
      </c>
      <c r="O976" s="306"/>
      <c r="P976" s="306" t="s">
        <v>500</v>
      </c>
      <c r="Q976" s="306">
        <v>1.8</v>
      </c>
      <c r="R976" s="306">
        <v>12.6</v>
      </c>
      <c r="S976" s="307">
        <v>50</v>
      </c>
      <c r="X976" s="311"/>
      <c r="AC976" s="311"/>
      <c r="AF976" s="311"/>
      <c r="AG976" s="311"/>
      <c r="AH976" s="311"/>
      <c r="AI976" s="311"/>
      <c r="AJ976" s="311"/>
      <c r="AK976" s="311"/>
      <c r="AL976" s="311"/>
      <c r="AM976" s="311"/>
    </row>
    <row r="977" spans="2:39" ht="15" customHeight="1" x14ac:dyDescent="0.15">
      <c r="B977" s="436" t="s">
        <v>539</v>
      </c>
      <c r="C977" s="433"/>
      <c r="D977" s="295" t="s">
        <v>516</v>
      </c>
      <c r="E977" s="296">
        <v>0</v>
      </c>
      <c r="F977" s="297">
        <v>0</v>
      </c>
      <c r="G977" s="297">
        <v>2</v>
      </c>
      <c r="H977" s="297">
        <v>2</v>
      </c>
      <c r="I977" s="297">
        <v>35</v>
      </c>
      <c r="J977" s="297">
        <v>19</v>
      </c>
      <c r="K977" s="297">
        <v>12</v>
      </c>
      <c r="L977" s="297">
        <v>0</v>
      </c>
      <c r="M977" s="297">
        <v>1.91</v>
      </c>
      <c r="N977" s="297">
        <v>1.91</v>
      </c>
      <c r="O977" s="297"/>
      <c r="P977" s="297" t="s">
        <v>495</v>
      </c>
      <c r="Q977" s="297">
        <v>1</v>
      </c>
      <c r="R977" s="297">
        <v>12.8</v>
      </c>
      <c r="S977" s="298">
        <v>50</v>
      </c>
      <c r="X977" s="311"/>
      <c r="AC977" s="311"/>
      <c r="AF977" s="311"/>
      <c r="AG977" s="311"/>
      <c r="AH977" s="311"/>
      <c r="AI977" s="311"/>
      <c r="AJ977" s="311"/>
      <c r="AK977" s="311"/>
      <c r="AL977" s="311"/>
      <c r="AM977" s="311"/>
    </row>
    <row r="978" spans="2:39" ht="15" customHeight="1" x14ac:dyDescent="0.15">
      <c r="B978" s="436"/>
      <c r="C978" s="433"/>
      <c r="D978" s="299" t="s">
        <v>518</v>
      </c>
      <c r="E978" s="300">
        <v>0</v>
      </c>
      <c r="F978" s="301">
        <v>0</v>
      </c>
      <c r="G978" s="301">
        <v>2</v>
      </c>
      <c r="H978" s="301">
        <v>2</v>
      </c>
      <c r="I978" s="301">
        <v>37</v>
      </c>
      <c r="J978" s="301">
        <v>20</v>
      </c>
      <c r="K978" s="301">
        <v>13</v>
      </c>
      <c r="L978" s="301">
        <v>7.0000000000000007E-2</v>
      </c>
      <c r="M978" s="301">
        <v>1.9</v>
      </c>
      <c r="N978" s="301">
        <v>1.97</v>
      </c>
      <c r="O978" s="301"/>
      <c r="P978" s="301" t="s">
        <v>549</v>
      </c>
      <c r="Q978" s="301">
        <v>0.7</v>
      </c>
      <c r="R978" s="301">
        <v>12.8</v>
      </c>
      <c r="S978" s="302">
        <v>49</v>
      </c>
      <c r="X978" s="311"/>
      <c r="AC978" s="311"/>
      <c r="AF978" s="311"/>
      <c r="AG978" s="311"/>
      <c r="AH978" s="311"/>
      <c r="AI978" s="311"/>
      <c r="AJ978" s="311"/>
      <c r="AK978" s="311"/>
      <c r="AL978" s="311"/>
      <c r="AM978" s="311"/>
    </row>
    <row r="979" spans="2:39" ht="15" customHeight="1" x14ac:dyDescent="0.15">
      <c r="B979" s="436"/>
      <c r="C979" s="433"/>
      <c r="D979" s="299" t="s">
        <v>519</v>
      </c>
      <c r="E979" s="300">
        <v>0</v>
      </c>
      <c r="F979" s="301">
        <v>0</v>
      </c>
      <c r="G979" s="301">
        <v>2</v>
      </c>
      <c r="H979" s="301">
        <v>2</v>
      </c>
      <c r="I979" s="301">
        <v>39</v>
      </c>
      <c r="J979" s="301">
        <v>16</v>
      </c>
      <c r="K979" s="301">
        <v>9</v>
      </c>
      <c r="L979" s="301">
        <v>0.09</v>
      </c>
      <c r="M979" s="301">
        <v>1.84</v>
      </c>
      <c r="N979" s="301">
        <v>1.93</v>
      </c>
      <c r="O979" s="301"/>
      <c r="P979" s="301" t="s">
        <v>520</v>
      </c>
      <c r="Q979" s="301">
        <v>1.8</v>
      </c>
      <c r="R979" s="301">
        <v>14.1</v>
      </c>
      <c r="S979" s="302">
        <v>50</v>
      </c>
      <c r="X979" s="311"/>
      <c r="AC979" s="311"/>
      <c r="AF979" s="311"/>
      <c r="AG979" s="311"/>
      <c r="AH979" s="311"/>
      <c r="AI979" s="311"/>
      <c r="AJ979" s="311"/>
      <c r="AK979" s="311"/>
      <c r="AL979" s="311"/>
      <c r="AM979" s="311"/>
    </row>
    <row r="980" spans="2:39" ht="15" customHeight="1" x14ac:dyDescent="0.15">
      <c r="B980" s="436"/>
      <c r="C980" s="433"/>
      <c r="D980" s="299" t="s">
        <v>521</v>
      </c>
      <c r="E980" s="300">
        <v>0</v>
      </c>
      <c r="F980" s="301">
        <v>0</v>
      </c>
      <c r="G980" s="301">
        <v>2</v>
      </c>
      <c r="H980" s="301">
        <v>2</v>
      </c>
      <c r="I980" s="301">
        <v>40</v>
      </c>
      <c r="J980" s="301">
        <v>19</v>
      </c>
      <c r="K980" s="301">
        <v>13</v>
      </c>
      <c r="L980" s="301">
        <v>0.02</v>
      </c>
      <c r="M980" s="301">
        <v>1.79</v>
      </c>
      <c r="N980" s="301">
        <v>1.81</v>
      </c>
      <c r="O980" s="301"/>
      <c r="P980" s="301" t="s">
        <v>520</v>
      </c>
      <c r="Q980" s="301">
        <v>1.5</v>
      </c>
      <c r="R980" s="301">
        <v>13.6</v>
      </c>
      <c r="S980" s="302">
        <v>49</v>
      </c>
      <c r="X980" s="311"/>
      <c r="AC980" s="311"/>
      <c r="AF980" s="311"/>
      <c r="AG980" s="311"/>
      <c r="AH980" s="311"/>
      <c r="AI980" s="311"/>
      <c r="AJ980" s="311"/>
      <c r="AK980" s="311"/>
      <c r="AL980" s="311"/>
      <c r="AM980" s="311"/>
    </row>
    <row r="981" spans="2:39" ht="15" customHeight="1" x14ac:dyDescent="0.15">
      <c r="B981" s="436"/>
      <c r="C981" s="433"/>
      <c r="D981" s="299" t="s">
        <v>522</v>
      </c>
      <c r="E981" s="300">
        <v>0</v>
      </c>
      <c r="F981" s="301">
        <v>0</v>
      </c>
      <c r="G981" s="301">
        <v>1</v>
      </c>
      <c r="H981" s="301">
        <v>1</v>
      </c>
      <c r="I981" s="301">
        <v>40</v>
      </c>
      <c r="J981" s="301">
        <v>16</v>
      </c>
      <c r="K981" s="301">
        <v>10</v>
      </c>
      <c r="L981" s="301">
        <v>0</v>
      </c>
      <c r="M981" s="301">
        <v>1.94</v>
      </c>
      <c r="N981" s="301">
        <v>1.94</v>
      </c>
      <c r="O981" s="301"/>
      <c r="P981" s="301" t="s">
        <v>517</v>
      </c>
      <c r="Q981" s="301">
        <v>2</v>
      </c>
      <c r="R981" s="301">
        <v>13.4</v>
      </c>
      <c r="S981" s="302">
        <v>51</v>
      </c>
      <c r="X981" s="311"/>
      <c r="AC981" s="311"/>
      <c r="AF981" s="311"/>
      <c r="AG981" s="311"/>
      <c r="AH981" s="311"/>
      <c r="AI981" s="311"/>
      <c r="AJ981" s="311"/>
      <c r="AK981" s="311"/>
      <c r="AL981" s="311"/>
      <c r="AM981" s="311"/>
    </row>
    <row r="982" spans="2:39" ht="15" customHeight="1" x14ac:dyDescent="0.15">
      <c r="B982" s="436"/>
      <c r="C982" s="433"/>
      <c r="D982" s="299" t="s">
        <v>523</v>
      </c>
      <c r="E982" s="300">
        <v>0</v>
      </c>
      <c r="F982" s="301">
        <v>0</v>
      </c>
      <c r="G982" s="301">
        <v>2</v>
      </c>
      <c r="H982" s="301">
        <v>2</v>
      </c>
      <c r="I982" s="301">
        <v>39</v>
      </c>
      <c r="J982" s="301">
        <v>22</v>
      </c>
      <c r="K982" s="301">
        <v>13</v>
      </c>
      <c r="L982" s="301">
        <v>0.03</v>
      </c>
      <c r="M982" s="301">
        <v>1.89</v>
      </c>
      <c r="N982" s="301">
        <v>1.92</v>
      </c>
      <c r="O982" s="301"/>
      <c r="P982" s="301" t="s">
        <v>517</v>
      </c>
      <c r="Q982" s="301">
        <v>1.5</v>
      </c>
      <c r="R982" s="301">
        <v>12.8</v>
      </c>
      <c r="S982" s="302">
        <v>51</v>
      </c>
      <c r="X982" s="311"/>
      <c r="AC982" s="311"/>
      <c r="AF982" s="311"/>
      <c r="AG982" s="311"/>
      <c r="AH982" s="311"/>
      <c r="AI982" s="311"/>
      <c r="AJ982" s="311"/>
      <c r="AK982" s="311"/>
      <c r="AL982" s="311"/>
      <c r="AM982" s="311"/>
    </row>
    <row r="983" spans="2:39" ht="15" customHeight="1" x14ac:dyDescent="0.15">
      <c r="B983" s="436"/>
      <c r="C983" s="433"/>
      <c r="D983" s="299" t="s">
        <v>524</v>
      </c>
      <c r="E983" s="300">
        <v>0</v>
      </c>
      <c r="F983" s="301">
        <v>0</v>
      </c>
      <c r="G983" s="301">
        <v>3</v>
      </c>
      <c r="H983" s="301">
        <v>3</v>
      </c>
      <c r="I983" s="301">
        <v>34</v>
      </c>
      <c r="J983" s="301">
        <v>25</v>
      </c>
      <c r="K983" s="301">
        <v>15</v>
      </c>
      <c r="L983" s="301">
        <v>0.14000000000000001</v>
      </c>
      <c r="M983" s="301">
        <v>1.85</v>
      </c>
      <c r="N983" s="301">
        <v>1.99</v>
      </c>
      <c r="O983" s="301"/>
      <c r="P983" s="301" t="s">
        <v>517</v>
      </c>
      <c r="Q983" s="301">
        <v>1.2</v>
      </c>
      <c r="R983" s="301">
        <v>11</v>
      </c>
      <c r="S983" s="302">
        <v>59</v>
      </c>
      <c r="X983" s="311"/>
      <c r="AC983" s="311"/>
      <c r="AF983" s="311"/>
      <c r="AG983" s="311"/>
      <c r="AH983" s="311"/>
      <c r="AI983" s="311"/>
      <c r="AJ983" s="311"/>
      <c r="AK983" s="311"/>
      <c r="AL983" s="311"/>
      <c r="AM983" s="311"/>
    </row>
    <row r="984" spans="2:39" ht="15" customHeight="1" x14ac:dyDescent="0.15">
      <c r="B984" s="436"/>
      <c r="C984" s="433"/>
      <c r="D984" s="299" t="s">
        <v>525</v>
      </c>
      <c r="E984" s="300">
        <v>0</v>
      </c>
      <c r="F984" s="301">
        <v>0</v>
      </c>
      <c r="G984" s="301">
        <v>6</v>
      </c>
      <c r="H984" s="301">
        <v>6</v>
      </c>
      <c r="I984" s="301">
        <v>25</v>
      </c>
      <c r="J984" s="301">
        <v>36</v>
      </c>
      <c r="K984" s="301">
        <v>25</v>
      </c>
      <c r="L984" s="301">
        <v>0.03</v>
      </c>
      <c r="M984" s="301">
        <v>1.86</v>
      </c>
      <c r="N984" s="301">
        <v>1.89</v>
      </c>
      <c r="O984" s="301"/>
      <c r="P984" s="301" t="s">
        <v>540</v>
      </c>
      <c r="Q984" s="301">
        <v>1.1000000000000001</v>
      </c>
      <c r="R984" s="301">
        <v>9.9</v>
      </c>
      <c r="S984" s="302">
        <v>63</v>
      </c>
      <c r="X984" s="311"/>
      <c r="AC984" s="311"/>
      <c r="AF984" s="311"/>
      <c r="AG984" s="311"/>
      <c r="AH984" s="311"/>
      <c r="AI984" s="311"/>
      <c r="AJ984" s="311"/>
      <c r="AK984" s="311"/>
      <c r="AL984" s="311"/>
      <c r="AM984" s="311"/>
    </row>
    <row r="985" spans="2:39" ht="15" customHeight="1" x14ac:dyDescent="0.15">
      <c r="B985" s="436"/>
      <c r="C985" s="433"/>
      <c r="D985" s="299" t="s">
        <v>526</v>
      </c>
      <c r="E985" s="300">
        <v>0</v>
      </c>
      <c r="F985" s="301">
        <v>0</v>
      </c>
      <c r="G985" s="301">
        <v>7</v>
      </c>
      <c r="H985" s="301">
        <v>7</v>
      </c>
      <c r="I985" s="301">
        <v>22</v>
      </c>
      <c r="J985" s="301">
        <v>34</v>
      </c>
      <c r="K985" s="301">
        <v>27</v>
      </c>
      <c r="L985" s="301">
        <v>0.02</v>
      </c>
      <c r="M985" s="301">
        <v>1.94</v>
      </c>
      <c r="N985" s="301">
        <v>1.96</v>
      </c>
      <c r="O985" s="301"/>
      <c r="P985" s="301" t="s">
        <v>533</v>
      </c>
      <c r="Q985" s="301">
        <v>0.4</v>
      </c>
      <c r="R985" s="301">
        <v>9.1</v>
      </c>
      <c r="S985" s="302">
        <v>72</v>
      </c>
      <c r="X985" s="311"/>
      <c r="AC985" s="311"/>
      <c r="AF985" s="311"/>
      <c r="AG985" s="311"/>
      <c r="AH985" s="311"/>
      <c r="AI985" s="311"/>
      <c r="AJ985" s="311"/>
      <c r="AK985" s="311"/>
      <c r="AL985" s="311"/>
      <c r="AM985" s="311"/>
    </row>
    <row r="986" spans="2:39" ht="15" customHeight="1" x14ac:dyDescent="0.15">
      <c r="B986" s="436"/>
      <c r="C986" s="433"/>
      <c r="D986" s="299" t="s">
        <v>527</v>
      </c>
      <c r="E986" s="300">
        <v>0</v>
      </c>
      <c r="F986" s="301">
        <v>0</v>
      </c>
      <c r="G986" s="301">
        <v>10</v>
      </c>
      <c r="H986" s="301">
        <v>10</v>
      </c>
      <c r="I986" s="301">
        <v>15</v>
      </c>
      <c r="J986" s="301">
        <v>32</v>
      </c>
      <c r="K986" s="301">
        <v>29</v>
      </c>
      <c r="L986" s="301">
        <v>0.11</v>
      </c>
      <c r="M986" s="301">
        <v>1.89</v>
      </c>
      <c r="N986" s="301">
        <v>2</v>
      </c>
      <c r="O986" s="301"/>
      <c r="P986" s="301" t="s">
        <v>500</v>
      </c>
      <c r="Q986" s="301">
        <v>0.9</v>
      </c>
      <c r="R986" s="301">
        <v>6.8</v>
      </c>
      <c r="S986" s="302">
        <v>74</v>
      </c>
      <c r="X986" s="311"/>
      <c r="AC986" s="311"/>
      <c r="AF986" s="311"/>
      <c r="AG986" s="311"/>
      <c r="AH986" s="311"/>
      <c r="AI986" s="311"/>
      <c r="AJ986" s="311"/>
      <c r="AK986" s="311"/>
      <c r="AL986" s="311"/>
      <c r="AM986" s="311"/>
    </row>
    <row r="987" spans="2:39" ht="15" customHeight="1" x14ac:dyDescent="0.15">
      <c r="B987" s="436"/>
      <c r="C987" s="433"/>
      <c r="D987" s="299" t="s">
        <v>528</v>
      </c>
      <c r="E987" s="300">
        <v>0</v>
      </c>
      <c r="F987" s="301">
        <v>1</v>
      </c>
      <c r="G987" s="301">
        <v>8</v>
      </c>
      <c r="H987" s="301">
        <v>9</v>
      </c>
      <c r="I987" s="301">
        <v>9</v>
      </c>
      <c r="J987" s="301">
        <v>48</v>
      </c>
      <c r="K987" s="301">
        <v>34</v>
      </c>
      <c r="L987" s="301">
        <v>0.14000000000000001</v>
      </c>
      <c r="M987" s="301">
        <v>1.88</v>
      </c>
      <c r="N987" s="301">
        <v>2.02</v>
      </c>
      <c r="O987" s="301"/>
      <c r="P987" s="301" t="s">
        <v>495</v>
      </c>
      <c r="Q987" s="301">
        <v>2.2000000000000002</v>
      </c>
      <c r="R987" s="301">
        <v>7</v>
      </c>
      <c r="S987" s="302">
        <v>81</v>
      </c>
      <c r="X987" s="311"/>
      <c r="AC987" s="311"/>
      <c r="AF987" s="311"/>
      <c r="AG987" s="311"/>
      <c r="AH987" s="311"/>
      <c r="AI987" s="311"/>
      <c r="AJ987" s="311"/>
      <c r="AK987" s="311"/>
      <c r="AL987" s="311"/>
      <c r="AM987" s="311"/>
    </row>
    <row r="988" spans="2:39" ht="15" customHeight="1" x14ac:dyDescent="0.15">
      <c r="B988" s="436"/>
      <c r="C988" s="433"/>
      <c r="D988" s="299" t="s">
        <v>529</v>
      </c>
      <c r="E988" s="300">
        <v>0</v>
      </c>
      <c r="F988" s="301">
        <v>1</v>
      </c>
      <c r="G988" s="301">
        <v>7</v>
      </c>
      <c r="H988" s="301">
        <v>8</v>
      </c>
      <c r="I988" s="301">
        <v>7</v>
      </c>
      <c r="J988" s="301">
        <v>40</v>
      </c>
      <c r="K988" s="301">
        <v>29</v>
      </c>
      <c r="L988" s="301">
        <v>0.02</v>
      </c>
      <c r="M988" s="301">
        <v>2.0699999999999998</v>
      </c>
      <c r="N988" s="301">
        <v>2.09</v>
      </c>
      <c r="O988" s="301"/>
      <c r="P988" s="301" t="s">
        <v>500</v>
      </c>
      <c r="Q988" s="301">
        <v>1.2</v>
      </c>
      <c r="R988" s="301">
        <v>6</v>
      </c>
      <c r="S988" s="302">
        <v>86</v>
      </c>
      <c r="X988" s="311"/>
      <c r="AC988" s="311"/>
      <c r="AF988" s="311"/>
      <c r="AG988" s="311"/>
      <c r="AH988" s="311"/>
      <c r="AI988" s="311"/>
      <c r="AJ988" s="311"/>
      <c r="AK988" s="311"/>
      <c r="AL988" s="311"/>
      <c r="AM988" s="311"/>
    </row>
    <row r="989" spans="2:39" ht="15" customHeight="1" x14ac:dyDescent="0.15">
      <c r="B989" s="436"/>
      <c r="C989" s="433"/>
      <c r="D989" s="299" t="s">
        <v>530</v>
      </c>
      <c r="E989" s="300">
        <v>0</v>
      </c>
      <c r="F989" s="301">
        <v>1</v>
      </c>
      <c r="G989" s="301">
        <v>6</v>
      </c>
      <c r="H989" s="301">
        <v>7</v>
      </c>
      <c r="I989" s="301">
        <v>5</v>
      </c>
      <c r="J989" s="301">
        <v>29</v>
      </c>
      <c r="K989" s="301">
        <v>26</v>
      </c>
      <c r="L989" s="301">
        <v>0.08</v>
      </c>
      <c r="M989" s="301">
        <v>2.2400000000000002</v>
      </c>
      <c r="N989" s="301">
        <v>2.3199999999999998</v>
      </c>
      <c r="O989" s="301"/>
      <c r="P989" s="301" t="s">
        <v>500</v>
      </c>
      <c r="Q989" s="301">
        <v>1.3</v>
      </c>
      <c r="R989" s="301">
        <v>5.2</v>
      </c>
      <c r="S989" s="302">
        <v>87</v>
      </c>
      <c r="X989" s="311"/>
      <c r="AC989" s="311"/>
      <c r="AF989" s="311"/>
      <c r="AG989" s="311"/>
      <c r="AH989" s="311"/>
      <c r="AI989" s="311"/>
      <c r="AJ989" s="311"/>
      <c r="AK989" s="311"/>
      <c r="AL989" s="311"/>
      <c r="AM989" s="311"/>
    </row>
    <row r="990" spans="2:39" ht="15" customHeight="1" x14ac:dyDescent="0.15">
      <c r="B990" s="436"/>
      <c r="C990" s="434"/>
      <c r="D990" s="299" t="s">
        <v>531</v>
      </c>
      <c r="E990" s="300">
        <v>0</v>
      </c>
      <c r="F990" s="301">
        <v>0</v>
      </c>
      <c r="G990" s="301">
        <v>4</v>
      </c>
      <c r="H990" s="301">
        <v>4</v>
      </c>
      <c r="I990" s="301">
        <v>6</v>
      </c>
      <c r="J990" s="301">
        <v>27</v>
      </c>
      <c r="K990" s="301">
        <v>16</v>
      </c>
      <c r="L990" s="301">
        <v>0.04</v>
      </c>
      <c r="M990" s="301">
        <v>2.0699999999999998</v>
      </c>
      <c r="N990" s="301">
        <v>2.11</v>
      </c>
      <c r="O990" s="301"/>
      <c r="P990" s="301" t="s">
        <v>533</v>
      </c>
      <c r="Q990" s="301">
        <v>0.7</v>
      </c>
      <c r="R990" s="301">
        <v>5.3</v>
      </c>
      <c r="S990" s="302">
        <v>89</v>
      </c>
      <c r="X990" s="311"/>
      <c r="AC990" s="311"/>
      <c r="AF990" s="311"/>
      <c r="AG990" s="311"/>
      <c r="AH990" s="311"/>
      <c r="AI990" s="311"/>
      <c r="AJ990" s="311"/>
      <c r="AK990" s="311"/>
      <c r="AL990" s="311"/>
      <c r="AM990" s="311"/>
    </row>
    <row r="991" spans="2:39" ht="15" customHeight="1" x14ac:dyDescent="0.15">
      <c r="B991" s="436"/>
      <c r="C991" s="432">
        <v>42674</v>
      </c>
      <c r="D991" s="299" t="s">
        <v>494</v>
      </c>
      <c r="E991" s="300">
        <v>0</v>
      </c>
      <c r="F991" s="301">
        <v>0</v>
      </c>
      <c r="G991" s="301">
        <v>4</v>
      </c>
      <c r="H991" s="301">
        <v>4</v>
      </c>
      <c r="I991" s="301">
        <v>6</v>
      </c>
      <c r="J991" s="301">
        <v>26</v>
      </c>
      <c r="K991" s="301">
        <v>20</v>
      </c>
      <c r="L991" s="301">
        <v>0</v>
      </c>
      <c r="M991" s="301">
        <v>1.93</v>
      </c>
      <c r="N991" s="301">
        <v>1.93</v>
      </c>
      <c r="O991" s="301"/>
      <c r="P991" s="301" t="s">
        <v>500</v>
      </c>
      <c r="Q991" s="301">
        <v>1.4</v>
      </c>
      <c r="R991" s="301">
        <v>4.5999999999999996</v>
      </c>
      <c r="S991" s="302">
        <v>85</v>
      </c>
      <c r="X991" s="311"/>
      <c r="AC991" s="311"/>
      <c r="AF991" s="311"/>
      <c r="AG991" s="311"/>
      <c r="AH991" s="311"/>
      <c r="AI991" s="311"/>
      <c r="AJ991" s="311"/>
      <c r="AK991" s="311"/>
      <c r="AL991" s="311"/>
      <c r="AM991" s="311"/>
    </row>
    <row r="992" spans="2:39" ht="15" customHeight="1" x14ac:dyDescent="0.15">
      <c r="B992" s="436"/>
      <c r="C992" s="433"/>
      <c r="D992" s="299" t="s">
        <v>497</v>
      </c>
      <c r="E992" s="300">
        <v>0</v>
      </c>
      <c r="F992" s="301">
        <v>0</v>
      </c>
      <c r="G992" s="301">
        <v>4</v>
      </c>
      <c r="H992" s="301">
        <v>4</v>
      </c>
      <c r="I992" s="301">
        <v>4</v>
      </c>
      <c r="J992" s="301">
        <v>30</v>
      </c>
      <c r="K992" s="301">
        <v>15</v>
      </c>
      <c r="L992" s="301">
        <v>0.02</v>
      </c>
      <c r="M992" s="301">
        <v>2.12</v>
      </c>
      <c r="N992" s="301">
        <v>2.14</v>
      </c>
      <c r="O992" s="301"/>
      <c r="P992" s="301" t="s">
        <v>500</v>
      </c>
      <c r="Q992" s="301">
        <v>1.2</v>
      </c>
      <c r="R992" s="301">
        <v>5.0999999999999996</v>
      </c>
      <c r="S992" s="302">
        <v>91</v>
      </c>
      <c r="X992" s="311"/>
      <c r="AC992" s="311"/>
      <c r="AF992" s="311"/>
      <c r="AG992" s="311"/>
      <c r="AH992" s="311"/>
      <c r="AI992" s="311"/>
      <c r="AJ992" s="311"/>
      <c r="AK992" s="311"/>
      <c r="AL992" s="311"/>
      <c r="AM992" s="311"/>
    </row>
    <row r="993" spans="2:55" ht="15" customHeight="1" x14ac:dyDescent="0.15">
      <c r="B993" s="436"/>
      <c r="C993" s="433"/>
      <c r="D993" s="299" t="s">
        <v>499</v>
      </c>
      <c r="E993" s="300">
        <v>0</v>
      </c>
      <c r="F993" s="301">
        <v>0</v>
      </c>
      <c r="G993" s="301">
        <v>4</v>
      </c>
      <c r="H993" s="301">
        <v>4</v>
      </c>
      <c r="I993" s="301">
        <v>3</v>
      </c>
      <c r="J993" s="301">
        <v>23</v>
      </c>
      <c r="K993" s="301">
        <v>18</v>
      </c>
      <c r="L993" s="301">
        <v>0.06</v>
      </c>
      <c r="M993" s="301">
        <v>2.2000000000000002</v>
      </c>
      <c r="N993" s="301">
        <v>2.2599999999999998</v>
      </c>
      <c r="O993" s="301"/>
      <c r="P993" s="301" t="s">
        <v>495</v>
      </c>
      <c r="Q993" s="301">
        <v>2</v>
      </c>
      <c r="R993" s="301">
        <v>5.0999999999999996</v>
      </c>
      <c r="S993" s="302">
        <v>86</v>
      </c>
      <c r="X993" s="311"/>
      <c r="AC993" s="311"/>
      <c r="AF993" s="311"/>
      <c r="AG993" s="311"/>
      <c r="AH993" s="311"/>
      <c r="AI993" s="311"/>
      <c r="AJ993" s="311"/>
      <c r="AK993" s="311"/>
      <c r="AL993" s="311"/>
      <c r="AM993" s="311"/>
    </row>
    <row r="994" spans="2:55" ht="15" customHeight="1" x14ac:dyDescent="0.15">
      <c r="B994" s="436"/>
      <c r="C994" s="433"/>
      <c r="D994" s="299" t="s">
        <v>502</v>
      </c>
      <c r="E994" s="300">
        <v>0</v>
      </c>
      <c r="F994" s="301">
        <v>0</v>
      </c>
      <c r="G994" s="301">
        <v>3</v>
      </c>
      <c r="H994" s="301">
        <v>3</v>
      </c>
      <c r="I994" s="301">
        <v>4</v>
      </c>
      <c r="J994" s="301">
        <v>25</v>
      </c>
      <c r="K994" s="301">
        <v>14</v>
      </c>
      <c r="L994" s="301">
        <v>0.09</v>
      </c>
      <c r="M994" s="301">
        <v>2.27</v>
      </c>
      <c r="N994" s="301">
        <v>2.36</v>
      </c>
      <c r="O994" s="301"/>
      <c r="P994" s="301" t="s">
        <v>508</v>
      </c>
      <c r="Q994" s="301">
        <v>1.9</v>
      </c>
      <c r="R994" s="301">
        <v>6</v>
      </c>
      <c r="S994" s="302">
        <v>86</v>
      </c>
      <c r="X994" s="311"/>
      <c r="AC994" s="311"/>
      <c r="AF994" s="311"/>
      <c r="AG994" s="311"/>
      <c r="AH994" s="311"/>
      <c r="AI994" s="311"/>
      <c r="AJ994" s="311"/>
      <c r="AK994" s="311"/>
      <c r="AL994" s="311"/>
      <c r="AM994" s="311"/>
    </row>
    <row r="995" spans="2:55" ht="15" customHeight="1" x14ac:dyDescent="0.15">
      <c r="B995" s="436"/>
      <c r="C995" s="433"/>
      <c r="D995" s="299" t="s">
        <v>505</v>
      </c>
      <c r="E995" s="300">
        <v>0</v>
      </c>
      <c r="F995" s="301">
        <v>0</v>
      </c>
      <c r="G995" s="301">
        <v>3</v>
      </c>
      <c r="H995" s="301">
        <v>3</v>
      </c>
      <c r="I995" s="301">
        <v>6</v>
      </c>
      <c r="J995" s="301">
        <v>22</v>
      </c>
      <c r="K995" s="301">
        <v>17</v>
      </c>
      <c r="L995" s="301">
        <v>0.06</v>
      </c>
      <c r="M995" s="301">
        <v>2.12</v>
      </c>
      <c r="N995" s="301">
        <v>2.1800000000000002</v>
      </c>
      <c r="O995" s="301"/>
      <c r="P995" s="301" t="s">
        <v>500</v>
      </c>
      <c r="Q995" s="301">
        <v>1.8</v>
      </c>
      <c r="R995" s="301">
        <v>6.2</v>
      </c>
      <c r="S995" s="302">
        <v>83</v>
      </c>
      <c r="X995" s="311"/>
      <c r="AC995" s="311"/>
      <c r="AF995" s="311"/>
      <c r="AG995" s="311"/>
      <c r="AH995" s="311"/>
      <c r="AI995" s="311"/>
      <c r="AJ995" s="311"/>
      <c r="AK995" s="311"/>
      <c r="AL995" s="311"/>
      <c r="AM995" s="311"/>
    </row>
    <row r="996" spans="2:55" ht="15" customHeight="1" x14ac:dyDescent="0.15">
      <c r="B996" s="436"/>
      <c r="C996" s="433"/>
      <c r="D996" s="299" t="s">
        <v>507</v>
      </c>
      <c r="E996" s="300">
        <v>0</v>
      </c>
      <c r="F996" s="301">
        <v>1</v>
      </c>
      <c r="G996" s="301">
        <v>3</v>
      </c>
      <c r="H996" s="301">
        <v>4</v>
      </c>
      <c r="I996" s="301">
        <v>4</v>
      </c>
      <c r="J996" s="301">
        <v>18</v>
      </c>
      <c r="K996" s="301">
        <v>15</v>
      </c>
      <c r="L996" s="301">
        <v>0</v>
      </c>
      <c r="M996" s="301">
        <v>2.23</v>
      </c>
      <c r="N996" s="301">
        <v>2.23</v>
      </c>
      <c r="O996" s="301"/>
      <c r="P996" s="301" t="s">
        <v>500</v>
      </c>
      <c r="Q996" s="301">
        <v>1.5</v>
      </c>
      <c r="R996" s="301">
        <v>6.9</v>
      </c>
      <c r="S996" s="302">
        <v>85</v>
      </c>
      <c r="X996" s="311"/>
      <c r="AC996" s="311"/>
      <c r="AF996" s="311"/>
      <c r="AG996" s="311"/>
      <c r="AH996" s="311"/>
      <c r="AI996" s="311"/>
      <c r="AJ996" s="311"/>
      <c r="AK996" s="311"/>
      <c r="AL996" s="311"/>
      <c r="AM996" s="311"/>
    </row>
    <row r="997" spans="2:55" ht="15" customHeight="1" x14ac:dyDescent="0.15">
      <c r="B997" s="436"/>
      <c r="C997" s="433"/>
      <c r="D997" s="299" t="s">
        <v>510</v>
      </c>
      <c r="E997" s="300">
        <v>0</v>
      </c>
      <c r="F997" s="301">
        <v>3</v>
      </c>
      <c r="G997" s="301">
        <v>4</v>
      </c>
      <c r="H997" s="301">
        <v>7</v>
      </c>
      <c r="I997" s="301">
        <v>3</v>
      </c>
      <c r="J997" s="301">
        <v>21</v>
      </c>
      <c r="K997" s="301">
        <v>12</v>
      </c>
      <c r="L997" s="301">
        <v>0.08</v>
      </c>
      <c r="M997" s="301">
        <v>2.08</v>
      </c>
      <c r="N997" s="301">
        <v>2.16</v>
      </c>
      <c r="O997" s="301"/>
      <c r="P997" s="301" t="s">
        <v>500</v>
      </c>
      <c r="Q997" s="301">
        <v>1.1000000000000001</v>
      </c>
      <c r="R997" s="301">
        <v>8</v>
      </c>
      <c r="S997" s="302">
        <v>80</v>
      </c>
      <c r="X997" s="311"/>
      <c r="AC997" s="311"/>
      <c r="AF997" s="311"/>
      <c r="AG997" s="311"/>
      <c r="AH997" s="311"/>
      <c r="AI997" s="311"/>
      <c r="AJ997" s="311"/>
      <c r="AK997" s="311"/>
      <c r="AL997" s="311"/>
      <c r="AM997" s="311"/>
    </row>
    <row r="998" spans="2:55" ht="15" customHeight="1" x14ac:dyDescent="0.15">
      <c r="B998" s="436"/>
      <c r="C998" s="433"/>
      <c r="D998" s="299" t="s">
        <v>512</v>
      </c>
      <c r="E998" s="300">
        <v>0</v>
      </c>
      <c r="F998" s="301">
        <v>6</v>
      </c>
      <c r="G998" s="301">
        <v>6</v>
      </c>
      <c r="H998" s="301">
        <v>12</v>
      </c>
      <c r="I998" s="301">
        <v>4</v>
      </c>
      <c r="J998" s="301">
        <v>25</v>
      </c>
      <c r="K998" s="301">
        <v>18</v>
      </c>
      <c r="L998" s="301">
        <v>0.36</v>
      </c>
      <c r="M998" s="301">
        <v>1.99</v>
      </c>
      <c r="N998" s="301">
        <v>2.35</v>
      </c>
      <c r="O998" s="301"/>
      <c r="P998" s="301" t="s">
        <v>495</v>
      </c>
      <c r="Q998" s="301">
        <v>1.5</v>
      </c>
      <c r="R998" s="301">
        <v>9.4</v>
      </c>
      <c r="S998" s="302">
        <v>75</v>
      </c>
      <c r="X998" s="311"/>
      <c r="AC998" s="311"/>
      <c r="AF998" s="311"/>
      <c r="AG998" s="311"/>
      <c r="AH998" s="311"/>
      <c r="AI998" s="311"/>
      <c r="AJ998" s="311"/>
      <c r="AK998" s="311"/>
      <c r="AL998" s="311"/>
      <c r="AM998" s="311"/>
    </row>
    <row r="999" spans="2:55" ht="15" customHeight="1" x14ac:dyDescent="0.15">
      <c r="B999" s="436"/>
      <c r="C999" s="433"/>
      <c r="D999" s="299" t="s">
        <v>513</v>
      </c>
      <c r="E999" s="300">
        <v>0</v>
      </c>
      <c r="F999" s="301">
        <v>4</v>
      </c>
      <c r="G999" s="301">
        <v>7</v>
      </c>
      <c r="H999" s="301">
        <v>11</v>
      </c>
      <c r="I999" s="301">
        <v>12</v>
      </c>
      <c r="J999" s="301">
        <v>28</v>
      </c>
      <c r="K999" s="301">
        <v>21</v>
      </c>
      <c r="L999" s="301">
        <v>0</v>
      </c>
      <c r="M999" s="301">
        <v>1.94</v>
      </c>
      <c r="N999" s="301">
        <v>1.94</v>
      </c>
      <c r="O999" s="301"/>
      <c r="P999" s="301" t="s">
        <v>533</v>
      </c>
      <c r="Q999" s="301">
        <v>0.8</v>
      </c>
      <c r="R999" s="301">
        <v>12.4</v>
      </c>
      <c r="S999" s="302">
        <v>62</v>
      </c>
      <c r="X999" s="311"/>
      <c r="AC999" s="311"/>
      <c r="AF999" s="311"/>
      <c r="AG999" s="311"/>
      <c r="AH999" s="311"/>
      <c r="AI999" s="311"/>
      <c r="AJ999" s="311"/>
      <c r="AK999" s="311"/>
      <c r="AL999" s="311"/>
      <c r="AM999" s="311"/>
    </row>
    <row r="1000" spans="2:55" ht="15" customHeight="1" thickBot="1" x14ac:dyDescent="0.2">
      <c r="B1000" s="436"/>
      <c r="C1000" s="433"/>
      <c r="D1000" s="312" t="s">
        <v>514</v>
      </c>
      <c r="E1000" s="313">
        <v>0</v>
      </c>
      <c r="F1000" s="306">
        <v>4</v>
      </c>
      <c r="G1000" s="306">
        <v>11</v>
      </c>
      <c r="H1000" s="306">
        <v>15</v>
      </c>
      <c r="I1000" s="306">
        <v>20</v>
      </c>
      <c r="J1000" s="306">
        <v>22</v>
      </c>
      <c r="K1000" s="306">
        <v>16</v>
      </c>
      <c r="L1000" s="306">
        <v>0.05</v>
      </c>
      <c r="M1000" s="306">
        <v>1.97</v>
      </c>
      <c r="N1000" s="306">
        <v>2.02</v>
      </c>
      <c r="O1000" s="306"/>
      <c r="P1000" s="306" t="s">
        <v>540</v>
      </c>
      <c r="Q1000" s="306">
        <v>0.8</v>
      </c>
      <c r="R1000" s="306">
        <v>15</v>
      </c>
      <c r="S1000" s="307">
        <v>55</v>
      </c>
      <c r="X1000" s="311"/>
      <c r="AC1000" s="311"/>
      <c r="AF1000" s="311"/>
      <c r="AG1000" s="311"/>
      <c r="AH1000" s="311"/>
      <c r="AI1000" s="311"/>
      <c r="AJ1000" s="311"/>
      <c r="AK1000" s="311"/>
      <c r="AL1000" s="311"/>
      <c r="AM1000" s="311"/>
    </row>
    <row r="1001" spans="2:55" ht="15" customHeight="1" x14ac:dyDescent="0.15">
      <c r="B1001" s="436"/>
      <c r="C1001" s="433"/>
      <c r="D1001" s="295" t="s">
        <v>516</v>
      </c>
      <c r="E1001" s="296">
        <v>1</v>
      </c>
      <c r="F1001" s="297">
        <v>2</v>
      </c>
      <c r="G1001" s="297">
        <v>9</v>
      </c>
      <c r="H1001" s="297">
        <v>11</v>
      </c>
      <c r="I1001" s="297">
        <v>34</v>
      </c>
      <c r="J1001" s="297">
        <v>23</v>
      </c>
      <c r="K1001" s="297">
        <v>15</v>
      </c>
      <c r="L1001" s="297">
        <v>0.06</v>
      </c>
      <c r="M1001" s="297">
        <v>1.9</v>
      </c>
      <c r="N1001" s="297">
        <v>1.96</v>
      </c>
      <c r="O1001" s="297"/>
      <c r="P1001" s="297" t="s">
        <v>517</v>
      </c>
      <c r="Q1001" s="297">
        <v>2.1</v>
      </c>
      <c r="R1001" s="297">
        <v>16.3</v>
      </c>
      <c r="S1001" s="298">
        <v>55</v>
      </c>
      <c r="X1001" s="311"/>
      <c r="AC1001" s="311"/>
      <c r="AF1001" s="311"/>
      <c r="AG1001" s="311"/>
      <c r="AH1001" s="311"/>
      <c r="AI1001" s="311"/>
      <c r="AJ1001" s="311"/>
      <c r="AK1001" s="311"/>
      <c r="AL1001" s="311"/>
      <c r="AM1001" s="311"/>
    </row>
    <row r="1002" spans="2:55" ht="15" customHeight="1" x14ac:dyDescent="0.15">
      <c r="B1002" s="436"/>
      <c r="C1002" s="433"/>
      <c r="D1002" s="299" t="s">
        <v>518</v>
      </c>
      <c r="E1002" s="300">
        <v>1</v>
      </c>
      <c r="F1002" s="301">
        <v>1</v>
      </c>
      <c r="G1002" s="301">
        <v>7</v>
      </c>
      <c r="H1002" s="301">
        <v>8</v>
      </c>
      <c r="I1002" s="301">
        <v>41</v>
      </c>
      <c r="J1002" s="301">
        <v>28</v>
      </c>
      <c r="K1002" s="301">
        <v>10</v>
      </c>
      <c r="L1002" s="301">
        <v>0.06</v>
      </c>
      <c r="M1002" s="301">
        <v>1.81</v>
      </c>
      <c r="N1002" s="301">
        <v>1.87</v>
      </c>
      <c r="O1002" s="301"/>
      <c r="P1002" s="301" t="s">
        <v>535</v>
      </c>
      <c r="Q1002" s="301">
        <v>2.1</v>
      </c>
      <c r="R1002" s="301">
        <v>16.399999999999999</v>
      </c>
      <c r="S1002" s="302">
        <v>58</v>
      </c>
      <c r="X1002" s="311"/>
      <c r="AC1002" s="311"/>
      <c r="AF1002" s="311"/>
      <c r="AG1002" s="311"/>
      <c r="AH1002" s="311"/>
      <c r="AI1002" s="311"/>
      <c r="AJ1002" s="311"/>
      <c r="AK1002" s="311"/>
      <c r="AL1002" s="311"/>
      <c r="AM1002" s="311"/>
    </row>
    <row r="1003" spans="2:55" ht="15" customHeight="1" x14ac:dyDescent="0.15">
      <c r="B1003" s="436"/>
      <c r="C1003" s="433"/>
      <c r="D1003" s="299" t="s">
        <v>519</v>
      </c>
      <c r="E1003" s="300">
        <v>1</v>
      </c>
      <c r="F1003" s="301">
        <v>1</v>
      </c>
      <c r="G1003" s="301">
        <v>9</v>
      </c>
      <c r="H1003" s="301">
        <v>10</v>
      </c>
      <c r="I1003" s="301">
        <v>40</v>
      </c>
      <c r="J1003" s="301">
        <v>18</v>
      </c>
      <c r="K1003" s="301">
        <v>12</v>
      </c>
      <c r="L1003" s="301">
        <v>0.05</v>
      </c>
      <c r="M1003" s="301">
        <v>1.84</v>
      </c>
      <c r="N1003" s="301">
        <v>1.89</v>
      </c>
      <c r="O1003" s="301"/>
      <c r="P1003" s="301" t="s">
        <v>535</v>
      </c>
      <c r="Q1003" s="301">
        <v>1.7</v>
      </c>
      <c r="R1003" s="301">
        <v>17</v>
      </c>
      <c r="S1003" s="302">
        <v>57</v>
      </c>
      <c r="X1003" s="311"/>
      <c r="AC1003" s="311"/>
      <c r="AF1003" s="311"/>
      <c r="AG1003" s="311"/>
      <c r="AH1003" s="311"/>
      <c r="AI1003" s="311"/>
      <c r="AJ1003" s="311"/>
      <c r="AK1003" s="311"/>
      <c r="AL1003" s="311"/>
      <c r="AM1003" s="311"/>
      <c r="AN1003" s="311"/>
      <c r="AO1003" s="311"/>
      <c r="AP1003" s="311"/>
      <c r="AQ1003" s="311"/>
      <c r="AR1003" s="311"/>
      <c r="AS1003" s="311"/>
      <c r="AT1003" s="311"/>
      <c r="AU1003" s="311"/>
      <c r="AV1003" s="311"/>
      <c r="AW1003" s="311"/>
      <c r="AX1003" s="311"/>
      <c r="AY1003" s="311"/>
      <c r="AZ1003" s="311"/>
      <c r="BA1003" s="311"/>
      <c r="BB1003" s="311"/>
      <c r="BC1003" s="311"/>
    </row>
    <row r="1004" spans="2:55" ht="15" customHeight="1" x14ac:dyDescent="0.15">
      <c r="B1004" s="436"/>
      <c r="C1004" s="433"/>
      <c r="D1004" s="299" t="s">
        <v>521</v>
      </c>
      <c r="E1004" s="300">
        <v>1</v>
      </c>
      <c r="F1004" s="301">
        <v>0</v>
      </c>
      <c r="G1004" s="301">
        <v>7</v>
      </c>
      <c r="H1004" s="301">
        <v>7</v>
      </c>
      <c r="I1004" s="301">
        <v>43</v>
      </c>
      <c r="J1004" s="301">
        <v>20</v>
      </c>
      <c r="K1004" s="301">
        <v>14</v>
      </c>
      <c r="L1004" s="301">
        <v>0</v>
      </c>
      <c r="M1004" s="301">
        <v>1.92</v>
      </c>
      <c r="N1004" s="301">
        <v>1.92</v>
      </c>
      <c r="O1004" s="301"/>
      <c r="P1004" s="301" t="s">
        <v>549</v>
      </c>
      <c r="Q1004" s="301">
        <v>1.4</v>
      </c>
      <c r="R1004" s="301">
        <v>16.600000000000001</v>
      </c>
      <c r="S1004" s="302">
        <v>56</v>
      </c>
      <c r="X1004" s="311"/>
      <c r="AC1004" s="311"/>
      <c r="AF1004" s="311"/>
      <c r="AG1004" s="311"/>
      <c r="AH1004" s="311"/>
      <c r="AI1004" s="311"/>
      <c r="AJ1004" s="311"/>
      <c r="AK1004" s="311"/>
      <c r="AL1004" s="311"/>
      <c r="AM1004" s="311"/>
      <c r="AN1004" s="311"/>
      <c r="AO1004" s="311"/>
      <c r="AP1004" s="311"/>
      <c r="AQ1004" s="311"/>
      <c r="AR1004" s="311"/>
      <c r="AS1004" s="311"/>
      <c r="AT1004" s="311"/>
      <c r="AU1004" s="311"/>
      <c r="AV1004" s="311"/>
      <c r="AW1004" s="311"/>
      <c r="AX1004" s="311"/>
      <c r="AY1004" s="311"/>
      <c r="AZ1004" s="311"/>
      <c r="BA1004" s="311"/>
      <c r="BB1004" s="311"/>
      <c r="BC1004" s="311"/>
    </row>
    <row r="1005" spans="2:55" ht="15" customHeight="1" x14ac:dyDescent="0.15">
      <c r="B1005" s="436"/>
      <c r="C1005" s="433"/>
      <c r="D1005" s="299" t="s">
        <v>522</v>
      </c>
      <c r="E1005" s="300">
        <v>0</v>
      </c>
      <c r="F1005" s="301">
        <v>0</v>
      </c>
      <c r="G1005" s="301">
        <v>8</v>
      </c>
      <c r="H1005" s="301">
        <v>8</v>
      </c>
      <c r="I1005" s="301">
        <v>41</v>
      </c>
      <c r="J1005" s="301">
        <v>22</v>
      </c>
      <c r="K1005" s="301">
        <v>12</v>
      </c>
      <c r="L1005" s="301">
        <v>0.03</v>
      </c>
      <c r="M1005" s="301">
        <v>1.92</v>
      </c>
      <c r="N1005" s="301">
        <v>1.95</v>
      </c>
      <c r="O1005" s="301"/>
      <c r="P1005" s="301" t="s">
        <v>515</v>
      </c>
      <c r="Q1005" s="301">
        <v>1.8</v>
      </c>
      <c r="R1005" s="301">
        <v>16.3</v>
      </c>
      <c r="S1005" s="302">
        <v>59</v>
      </c>
      <c r="X1005" s="311"/>
      <c r="AC1005" s="311"/>
      <c r="AF1005" s="311"/>
      <c r="AG1005" s="311"/>
      <c r="AH1005" s="311"/>
      <c r="AI1005" s="311"/>
      <c r="AJ1005" s="311"/>
      <c r="AK1005" s="311"/>
      <c r="AL1005" s="311"/>
      <c r="AM1005" s="311"/>
      <c r="AN1005" s="311"/>
      <c r="AO1005" s="311"/>
      <c r="AP1005" s="311"/>
      <c r="AQ1005" s="311"/>
      <c r="AR1005" s="311"/>
      <c r="AS1005" s="311"/>
      <c r="AT1005" s="311"/>
      <c r="AU1005" s="311"/>
      <c r="AV1005" s="311"/>
      <c r="AW1005" s="311"/>
      <c r="AX1005" s="311"/>
      <c r="AY1005" s="311"/>
      <c r="AZ1005" s="311"/>
      <c r="BA1005" s="311"/>
      <c r="BB1005" s="311"/>
      <c r="BC1005" s="311"/>
    </row>
    <row r="1006" spans="2:55" ht="15" customHeight="1" x14ac:dyDescent="0.15">
      <c r="B1006" s="436"/>
      <c r="C1006" s="433"/>
      <c r="D1006" s="299" t="s">
        <v>523</v>
      </c>
      <c r="E1006" s="300">
        <v>0</v>
      </c>
      <c r="F1006" s="301">
        <v>0</v>
      </c>
      <c r="G1006" s="301">
        <v>10</v>
      </c>
      <c r="H1006" s="301">
        <v>10</v>
      </c>
      <c r="I1006" s="301">
        <v>40</v>
      </c>
      <c r="J1006" s="301">
        <v>14</v>
      </c>
      <c r="K1006" s="301">
        <v>13</v>
      </c>
      <c r="L1006" s="301">
        <v>0</v>
      </c>
      <c r="M1006" s="301">
        <v>1.99</v>
      </c>
      <c r="N1006" s="301">
        <v>1.99</v>
      </c>
      <c r="O1006" s="301"/>
      <c r="P1006" s="301" t="s">
        <v>535</v>
      </c>
      <c r="Q1006" s="301">
        <v>0.5</v>
      </c>
      <c r="R1006" s="301">
        <v>14.9</v>
      </c>
      <c r="S1006" s="302">
        <v>61</v>
      </c>
      <c r="X1006" s="311"/>
      <c r="AC1006" s="311"/>
      <c r="AF1006" s="311"/>
      <c r="AG1006" s="311"/>
      <c r="AH1006" s="311"/>
      <c r="AI1006" s="311"/>
      <c r="AJ1006" s="311"/>
      <c r="AK1006" s="311"/>
      <c r="AL1006" s="311"/>
      <c r="AM1006" s="311"/>
    </row>
    <row r="1007" spans="2:55" ht="15" customHeight="1" x14ac:dyDescent="0.15">
      <c r="B1007" s="436"/>
      <c r="C1007" s="433"/>
      <c r="D1007" s="299" t="s">
        <v>524</v>
      </c>
      <c r="E1007" s="300">
        <v>0</v>
      </c>
      <c r="F1007" s="301">
        <v>0</v>
      </c>
      <c r="G1007" s="301">
        <v>13</v>
      </c>
      <c r="H1007" s="301">
        <v>13</v>
      </c>
      <c r="I1007" s="301">
        <v>36</v>
      </c>
      <c r="J1007" s="301">
        <v>23</v>
      </c>
      <c r="K1007" s="301">
        <v>13</v>
      </c>
      <c r="L1007" s="301">
        <v>0.08</v>
      </c>
      <c r="M1007" s="301">
        <v>1.97</v>
      </c>
      <c r="N1007" s="301">
        <v>2.0499999999999998</v>
      </c>
      <c r="O1007" s="301"/>
      <c r="P1007" s="301" t="s">
        <v>540</v>
      </c>
      <c r="Q1007" s="301">
        <v>0.8</v>
      </c>
      <c r="R1007" s="301">
        <v>14.1</v>
      </c>
      <c r="S1007" s="302">
        <v>63</v>
      </c>
      <c r="X1007" s="311"/>
      <c r="AC1007" s="311"/>
      <c r="AF1007" s="311"/>
      <c r="AG1007" s="311"/>
      <c r="AH1007" s="311"/>
      <c r="AI1007" s="311"/>
      <c r="AJ1007" s="311"/>
      <c r="AK1007" s="311"/>
      <c r="AL1007" s="311"/>
      <c r="AM1007" s="311"/>
    </row>
    <row r="1008" spans="2:55" ht="15" customHeight="1" x14ac:dyDescent="0.15">
      <c r="B1008" s="436"/>
      <c r="C1008" s="433"/>
      <c r="D1008" s="299" t="s">
        <v>525</v>
      </c>
      <c r="E1008" s="300">
        <v>0</v>
      </c>
      <c r="F1008" s="301">
        <v>1</v>
      </c>
      <c r="G1008" s="301">
        <v>22</v>
      </c>
      <c r="H1008" s="301">
        <v>23</v>
      </c>
      <c r="I1008" s="301">
        <v>16</v>
      </c>
      <c r="J1008" s="301">
        <v>36</v>
      </c>
      <c r="K1008" s="301">
        <v>24</v>
      </c>
      <c r="L1008" s="301">
        <v>0.47</v>
      </c>
      <c r="M1008" s="301">
        <v>1.95</v>
      </c>
      <c r="N1008" s="301">
        <v>2.42</v>
      </c>
      <c r="O1008" s="301"/>
      <c r="P1008" s="301" t="s">
        <v>495</v>
      </c>
      <c r="Q1008" s="301">
        <v>0.6</v>
      </c>
      <c r="R1008" s="301">
        <v>12.9</v>
      </c>
      <c r="S1008" s="302">
        <v>72</v>
      </c>
      <c r="X1008" s="311"/>
      <c r="AC1008" s="311"/>
      <c r="AF1008" s="311"/>
      <c r="AG1008" s="311"/>
      <c r="AH1008" s="311"/>
      <c r="AI1008" s="311"/>
      <c r="AJ1008" s="311"/>
      <c r="AK1008" s="311"/>
      <c r="AL1008" s="311"/>
      <c r="AM1008" s="311"/>
    </row>
    <row r="1009" spans="2:53" ht="15" customHeight="1" x14ac:dyDescent="0.15">
      <c r="B1009" s="436"/>
      <c r="C1009" s="433"/>
      <c r="D1009" s="299" t="s">
        <v>526</v>
      </c>
      <c r="E1009" s="300">
        <v>0</v>
      </c>
      <c r="F1009" s="301">
        <v>1</v>
      </c>
      <c r="G1009" s="301">
        <v>20</v>
      </c>
      <c r="H1009" s="301">
        <v>21</v>
      </c>
      <c r="I1009" s="301">
        <v>11</v>
      </c>
      <c r="J1009" s="301">
        <v>42</v>
      </c>
      <c r="K1009" s="301">
        <v>32</v>
      </c>
      <c r="L1009" s="301">
        <v>0.15</v>
      </c>
      <c r="M1009" s="301">
        <v>2</v>
      </c>
      <c r="N1009" s="301">
        <v>2.15</v>
      </c>
      <c r="O1009" s="301"/>
      <c r="P1009" s="301" t="s">
        <v>538</v>
      </c>
      <c r="Q1009" s="301">
        <v>0</v>
      </c>
      <c r="R1009" s="301">
        <v>12.5</v>
      </c>
      <c r="S1009" s="302">
        <v>76</v>
      </c>
      <c r="X1009" s="311"/>
      <c r="AC1009" s="311"/>
      <c r="AF1009" s="311"/>
      <c r="AG1009" s="311"/>
      <c r="AH1009" s="311"/>
      <c r="AI1009" s="311"/>
      <c r="AJ1009" s="311"/>
      <c r="AK1009" s="311"/>
      <c r="AL1009" s="311"/>
      <c r="AM1009" s="311"/>
    </row>
    <row r="1010" spans="2:53" ht="15" customHeight="1" x14ac:dyDescent="0.15">
      <c r="B1010" s="436"/>
      <c r="C1010" s="433"/>
      <c r="D1010" s="299" t="s">
        <v>527</v>
      </c>
      <c r="E1010" s="300">
        <v>0</v>
      </c>
      <c r="F1010" s="301">
        <v>2</v>
      </c>
      <c r="G1010" s="301">
        <v>18</v>
      </c>
      <c r="H1010" s="301">
        <v>20</v>
      </c>
      <c r="I1010" s="301">
        <v>9</v>
      </c>
      <c r="J1010" s="301">
        <v>43</v>
      </c>
      <c r="K1010" s="301">
        <v>31</v>
      </c>
      <c r="L1010" s="301">
        <v>0.22</v>
      </c>
      <c r="M1010" s="301">
        <v>1.86</v>
      </c>
      <c r="N1010" s="301">
        <v>2.08</v>
      </c>
      <c r="O1010" s="301"/>
      <c r="P1010" s="301" t="s">
        <v>500</v>
      </c>
      <c r="Q1010" s="301">
        <v>2</v>
      </c>
      <c r="R1010" s="301">
        <v>12.2</v>
      </c>
      <c r="S1010" s="302">
        <v>78</v>
      </c>
      <c r="X1010" s="311"/>
      <c r="AC1010" s="311"/>
      <c r="AF1010" s="311"/>
      <c r="AG1010" s="311"/>
      <c r="AH1010" s="311"/>
      <c r="AI1010" s="311"/>
      <c r="AJ1010" s="311"/>
      <c r="AK1010" s="311"/>
      <c r="AL1010" s="311"/>
      <c r="AM1010" s="311"/>
    </row>
    <row r="1011" spans="2:53" ht="15" customHeight="1" x14ac:dyDescent="0.15">
      <c r="B1011" s="436"/>
      <c r="C1011" s="433"/>
      <c r="D1011" s="299" t="s">
        <v>528</v>
      </c>
      <c r="E1011" s="300">
        <v>0</v>
      </c>
      <c r="F1011" s="301">
        <v>1</v>
      </c>
      <c r="G1011" s="301">
        <v>14</v>
      </c>
      <c r="H1011" s="301">
        <v>15</v>
      </c>
      <c r="I1011" s="301">
        <v>8</v>
      </c>
      <c r="J1011" s="301">
        <v>46</v>
      </c>
      <c r="K1011" s="301">
        <v>30</v>
      </c>
      <c r="L1011" s="301">
        <v>0</v>
      </c>
      <c r="M1011" s="301">
        <v>2.0299999999999998</v>
      </c>
      <c r="N1011" s="301">
        <v>2.0299999999999998</v>
      </c>
      <c r="O1011" s="301"/>
      <c r="P1011" s="301" t="s">
        <v>508</v>
      </c>
      <c r="Q1011" s="301">
        <v>0.9</v>
      </c>
      <c r="R1011" s="301">
        <v>11.9</v>
      </c>
      <c r="S1011" s="302">
        <v>80</v>
      </c>
      <c r="X1011" s="311"/>
      <c r="AC1011" s="311"/>
      <c r="AE1011" s="311"/>
      <c r="AF1011" s="311"/>
      <c r="AG1011" s="311"/>
      <c r="AH1011" s="311"/>
      <c r="AI1011" s="311"/>
      <c r="AJ1011" s="311"/>
      <c r="AK1011" s="311"/>
      <c r="AL1011" s="311"/>
      <c r="AM1011" s="311"/>
    </row>
    <row r="1012" spans="2:53" ht="15" customHeight="1" x14ac:dyDescent="0.15">
      <c r="B1012" s="436"/>
      <c r="C1012" s="433"/>
      <c r="D1012" s="299" t="s">
        <v>529</v>
      </c>
      <c r="E1012" s="300">
        <v>0</v>
      </c>
      <c r="F1012" s="301">
        <v>0</v>
      </c>
      <c r="G1012" s="301">
        <v>12</v>
      </c>
      <c r="H1012" s="301">
        <v>12</v>
      </c>
      <c r="I1012" s="301">
        <v>8</v>
      </c>
      <c r="J1012" s="301">
        <v>44</v>
      </c>
      <c r="K1012" s="301">
        <v>28</v>
      </c>
      <c r="L1012" s="301">
        <v>0.16</v>
      </c>
      <c r="M1012" s="301">
        <v>2.1</v>
      </c>
      <c r="N1012" s="301">
        <v>2.2599999999999998</v>
      </c>
      <c r="O1012" s="301"/>
      <c r="P1012" s="301" t="s">
        <v>508</v>
      </c>
      <c r="Q1012" s="301">
        <v>1.6</v>
      </c>
      <c r="R1012" s="301">
        <v>11.5</v>
      </c>
      <c r="S1012" s="302">
        <v>79</v>
      </c>
      <c r="X1012" s="311"/>
      <c r="AC1012" s="311"/>
      <c r="AF1012" s="311"/>
      <c r="AG1012" s="311"/>
      <c r="AH1012" s="311"/>
      <c r="AI1012" s="311"/>
      <c r="AJ1012" s="311"/>
      <c r="AK1012" s="311"/>
      <c r="AL1012" s="311"/>
      <c r="AM1012" s="311"/>
    </row>
    <row r="1013" spans="2:53" ht="15" customHeight="1" x14ac:dyDescent="0.15">
      <c r="B1013" s="436"/>
      <c r="C1013" s="433"/>
      <c r="D1013" s="299" t="s">
        <v>530</v>
      </c>
      <c r="E1013" s="300">
        <v>0</v>
      </c>
      <c r="F1013" s="301">
        <v>0</v>
      </c>
      <c r="G1013" s="301">
        <v>10</v>
      </c>
      <c r="H1013" s="301">
        <v>10</v>
      </c>
      <c r="I1013" s="301">
        <v>9</v>
      </c>
      <c r="J1013" s="301">
        <v>29</v>
      </c>
      <c r="K1013" s="301">
        <v>21</v>
      </c>
      <c r="L1013" s="301">
        <v>0.21</v>
      </c>
      <c r="M1013" s="301">
        <v>1.92</v>
      </c>
      <c r="N1013" s="301">
        <v>2.13</v>
      </c>
      <c r="O1013" s="301"/>
      <c r="P1013" s="301" t="s">
        <v>495</v>
      </c>
      <c r="Q1013" s="301">
        <v>2.5</v>
      </c>
      <c r="R1013" s="301">
        <v>11.7</v>
      </c>
      <c r="S1013" s="302">
        <v>81</v>
      </c>
      <c r="X1013" s="311"/>
      <c r="AF1013" s="311"/>
      <c r="AG1013" s="311"/>
      <c r="AH1013" s="311"/>
      <c r="AI1013" s="311"/>
      <c r="AJ1013" s="311"/>
      <c r="AK1013" s="311"/>
      <c r="AL1013" s="311"/>
      <c r="AM1013" s="311"/>
    </row>
    <row r="1014" spans="2:53" ht="15" customHeight="1" x14ac:dyDescent="0.15">
      <c r="B1014" s="436"/>
      <c r="C1014" s="434"/>
      <c r="D1014" s="299" t="s">
        <v>531</v>
      </c>
      <c r="E1014" s="300">
        <v>0</v>
      </c>
      <c r="F1014" s="301">
        <v>1</v>
      </c>
      <c r="G1014" s="301">
        <v>14</v>
      </c>
      <c r="H1014" s="301">
        <v>15</v>
      </c>
      <c r="I1014" s="301">
        <v>4</v>
      </c>
      <c r="J1014" s="301">
        <v>31</v>
      </c>
      <c r="K1014" s="301">
        <v>24</v>
      </c>
      <c r="L1014" s="301">
        <v>0</v>
      </c>
      <c r="M1014" s="301">
        <v>1.77</v>
      </c>
      <c r="N1014" s="301">
        <v>1.77</v>
      </c>
      <c r="O1014" s="301"/>
      <c r="P1014" s="301" t="s">
        <v>500</v>
      </c>
      <c r="Q1014" s="301">
        <v>1.6</v>
      </c>
      <c r="R1014" s="301">
        <v>11.4</v>
      </c>
      <c r="S1014" s="302">
        <v>82</v>
      </c>
      <c r="X1014" s="311"/>
      <c r="AF1014" s="311"/>
      <c r="AG1014" s="311"/>
      <c r="AH1014" s="311"/>
      <c r="AI1014" s="311"/>
      <c r="AJ1014" s="311"/>
      <c r="AK1014" s="311"/>
      <c r="AL1014" s="311"/>
      <c r="AM1014" s="311"/>
    </row>
    <row r="1015" spans="2:53" ht="15" customHeight="1" x14ac:dyDescent="0.15">
      <c r="B1015" s="436"/>
      <c r="C1015" s="432">
        <v>42675</v>
      </c>
      <c r="D1015" s="299" t="s">
        <v>494</v>
      </c>
      <c r="E1015" s="300">
        <v>0</v>
      </c>
      <c r="F1015" s="301">
        <v>1</v>
      </c>
      <c r="G1015" s="301">
        <v>13</v>
      </c>
      <c r="H1015" s="301">
        <v>14</v>
      </c>
      <c r="I1015" s="301">
        <v>3</v>
      </c>
      <c r="J1015" s="301">
        <v>32</v>
      </c>
      <c r="K1015" s="301">
        <v>15</v>
      </c>
      <c r="L1015" s="301">
        <v>0.1</v>
      </c>
      <c r="M1015" s="301">
        <v>1.68</v>
      </c>
      <c r="N1015" s="301">
        <v>1.78</v>
      </c>
      <c r="O1015" s="301"/>
      <c r="P1015" s="301" t="s">
        <v>500</v>
      </c>
      <c r="Q1015" s="301">
        <v>1.2</v>
      </c>
      <c r="R1015" s="301">
        <v>11.4</v>
      </c>
      <c r="S1015" s="302">
        <v>81</v>
      </c>
      <c r="AF1015" s="311"/>
      <c r="AG1015" s="311"/>
      <c r="AH1015" s="311"/>
      <c r="AI1015" s="311"/>
      <c r="AJ1015" s="311"/>
      <c r="AK1015" s="311"/>
      <c r="AL1015" s="311"/>
      <c r="AM1015" s="311"/>
    </row>
    <row r="1016" spans="2:53" ht="15" customHeight="1" x14ac:dyDescent="0.15">
      <c r="B1016" s="436"/>
      <c r="C1016" s="433"/>
      <c r="D1016" s="299" t="s">
        <v>497</v>
      </c>
      <c r="E1016" s="300">
        <v>0</v>
      </c>
      <c r="F1016" s="301">
        <v>0</v>
      </c>
      <c r="G1016" s="301">
        <v>12</v>
      </c>
      <c r="H1016" s="301">
        <v>12</v>
      </c>
      <c r="I1016" s="301">
        <v>3</v>
      </c>
      <c r="J1016" s="301">
        <v>28</v>
      </c>
      <c r="K1016" s="301">
        <v>18</v>
      </c>
      <c r="L1016" s="301">
        <v>0</v>
      </c>
      <c r="M1016" s="301">
        <v>1.61</v>
      </c>
      <c r="N1016" s="301">
        <v>1.61</v>
      </c>
      <c r="O1016" s="301"/>
      <c r="P1016" s="301" t="s">
        <v>500</v>
      </c>
      <c r="Q1016" s="301">
        <v>2</v>
      </c>
      <c r="R1016" s="301">
        <v>11.4</v>
      </c>
      <c r="S1016" s="302">
        <v>77</v>
      </c>
      <c r="AF1016" s="311"/>
      <c r="AG1016" s="311"/>
      <c r="AH1016" s="311"/>
      <c r="AI1016" s="311"/>
      <c r="AJ1016" s="311"/>
      <c r="AK1016" s="311"/>
      <c r="AL1016" s="311"/>
      <c r="AM1016" s="311"/>
    </row>
    <row r="1017" spans="2:53" ht="15" customHeight="1" x14ac:dyDescent="0.15">
      <c r="B1017" s="436"/>
      <c r="C1017" s="433"/>
      <c r="D1017" s="299" t="s">
        <v>499</v>
      </c>
      <c r="E1017" s="300">
        <v>0</v>
      </c>
      <c r="F1017" s="301">
        <v>0</v>
      </c>
      <c r="G1017" s="301">
        <v>9</v>
      </c>
      <c r="H1017" s="301">
        <v>9</v>
      </c>
      <c r="I1017" s="301">
        <v>5</v>
      </c>
      <c r="J1017" s="301">
        <v>29</v>
      </c>
      <c r="K1017" s="301">
        <v>16</v>
      </c>
      <c r="L1017" s="301">
        <v>0.02</v>
      </c>
      <c r="M1017" s="301">
        <v>1.98</v>
      </c>
      <c r="N1017" s="301">
        <v>2</v>
      </c>
      <c r="O1017" s="301"/>
      <c r="P1017" s="301" t="s">
        <v>500</v>
      </c>
      <c r="Q1017" s="301">
        <v>1.7</v>
      </c>
      <c r="R1017" s="301">
        <v>11.2</v>
      </c>
      <c r="S1017" s="302">
        <v>73</v>
      </c>
      <c r="AF1017" s="311"/>
      <c r="AG1017" s="311"/>
      <c r="AH1017" s="311"/>
      <c r="AI1017" s="311"/>
      <c r="AJ1017" s="311"/>
      <c r="AK1017" s="311"/>
      <c r="AL1017" s="311"/>
      <c r="AM1017" s="311"/>
      <c r="AN1017" s="311"/>
      <c r="AO1017" s="311"/>
      <c r="AP1017" s="311"/>
      <c r="AQ1017" s="311"/>
      <c r="AR1017" s="311"/>
      <c r="AS1017" s="311"/>
      <c r="AT1017" s="311"/>
      <c r="AU1017" s="311"/>
      <c r="AV1017" s="311"/>
      <c r="AW1017" s="311"/>
      <c r="AX1017" s="311"/>
      <c r="AY1017" s="311"/>
      <c r="AZ1017" s="311"/>
      <c r="BA1017" s="311"/>
    </row>
    <row r="1018" spans="2:53" ht="15" customHeight="1" x14ac:dyDescent="0.15">
      <c r="B1018" s="436"/>
      <c r="C1018" s="433"/>
      <c r="D1018" s="299" t="s">
        <v>502</v>
      </c>
      <c r="E1018" s="300">
        <v>0</v>
      </c>
      <c r="F1018" s="301">
        <v>0</v>
      </c>
      <c r="G1018" s="301">
        <v>8</v>
      </c>
      <c r="H1018" s="301">
        <v>8</v>
      </c>
      <c r="I1018" s="301">
        <v>5</v>
      </c>
      <c r="J1018" s="301">
        <v>25</v>
      </c>
      <c r="K1018" s="301">
        <v>16</v>
      </c>
      <c r="L1018" s="301">
        <v>0.11</v>
      </c>
      <c r="M1018" s="301">
        <v>2.17</v>
      </c>
      <c r="N1018" s="301">
        <v>2.2799999999999998</v>
      </c>
      <c r="O1018" s="301"/>
      <c r="P1018" s="301" t="s">
        <v>508</v>
      </c>
      <c r="Q1018" s="301">
        <v>1.1000000000000001</v>
      </c>
      <c r="R1018" s="301">
        <v>11</v>
      </c>
      <c r="S1018" s="302">
        <v>71</v>
      </c>
      <c r="AF1018" s="311"/>
      <c r="AG1018" s="311"/>
      <c r="AH1018" s="311"/>
      <c r="AI1018" s="311"/>
      <c r="AJ1018" s="311"/>
      <c r="AK1018" s="311"/>
      <c r="AL1018" s="311"/>
      <c r="AM1018" s="311"/>
      <c r="AN1018" s="311"/>
      <c r="AO1018" s="311"/>
      <c r="AP1018" s="311"/>
      <c r="AQ1018" s="311"/>
      <c r="AR1018" s="311"/>
      <c r="AS1018" s="311"/>
      <c r="AT1018" s="311"/>
      <c r="AU1018" s="311"/>
      <c r="AV1018" s="311"/>
      <c r="AW1018" s="311"/>
      <c r="AX1018" s="311"/>
      <c r="AY1018" s="311"/>
      <c r="AZ1018" s="311"/>
      <c r="BA1018" s="311"/>
    </row>
    <row r="1019" spans="2:53" ht="15" customHeight="1" x14ac:dyDescent="0.15">
      <c r="B1019" s="436"/>
      <c r="C1019" s="433"/>
      <c r="D1019" s="299" t="s">
        <v>505</v>
      </c>
      <c r="E1019" s="300">
        <v>0</v>
      </c>
      <c r="F1019" s="301">
        <v>0</v>
      </c>
      <c r="G1019" s="301">
        <v>9</v>
      </c>
      <c r="H1019" s="301">
        <v>9</v>
      </c>
      <c r="I1019" s="301">
        <v>5</v>
      </c>
      <c r="J1019" s="301">
        <v>26</v>
      </c>
      <c r="K1019" s="301">
        <v>18</v>
      </c>
      <c r="L1019" s="301">
        <v>0</v>
      </c>
      <c r="M1019" s="301">
        <v>2.0499999999999998</v>
      </c>
      <c r="N1019" s="301">
        <v>2.0499999999999998</v>
      </c>
      <c r="O1019" s="301"/>
      <c r="P1019" s="301" t="s">
        <v>495</v>
      </c>
      <c r="Q1019" s="301">
        <v>1.2</v>
      </c>
      <c r="R1019" s="301">
        <v>10.8</v>
      </c>
      <c r="S1019" s="302">
        <v>83</v>
      </c>
      <c r="AF1019" s="311"/>
      <c r="AG1019" s="311"/>
      <c r="AH1019" s="311"/>
      <c r="AI1019" s="311"/>
      <c r="AJ1019" s="311"/>
      <c r="AK1019" s="311"/>
      <c r="AL1019" s="311"/>
      <c r="AM1019" s="311"/>
      <c r="AN1019" s="311"/>
      <c r="AO1019" s="311"/>
      <c r="AP1019" s="311"/>
      <c r="AQ1019" s="311"/>
      <c r="AR1019" s="311"/>
      <c r="AS1019" s="311"/>
      <c r="AT1019" s="311"/>
      <c r="AU1019" s="311"/>
      <c r="AV1019" s="311"/>
      <c r="AW1019" s="311"/>
      <c r="AX1019" s="311"/>
      <c r="AY1019" s="311"/>
      <c r="AZ1019" s="311"/>
      <c r="BA1019" s="311"/>
    </row>
    <row r="1020" spans="2:53" ht="15" customHeight="1" x14ac:dyDescent="0.15">
      <c r="B1020" s="436"/>
      <c r="C1020" s="433"/>
      <c r="D1020" s="299" t="s">
        <v>507</v>
      </c>
      <c r="E1020" s="300">
        <v>0</v>
      </c>
      <c r="F1020" s="301" t="s">
        <v>503</v>
      </c>
      <c r="G1020" s="301" t="s">
        <v>503</v>
      </c>
      <c r="H1020" s="301" t="s">
        <v>503</v>
      </c>
      <c r="I1020" s="301">
        <v>2</v>
      </c>
      <c r="J1020" s="301">
        <v>20</v>
      </c>
      <c r="K1020" s="301">
        <v>14</v>
      </c>
      <c r="L1020" s="301">
        <v>0.08</v>
      </c>
      <c r="M1020" s="301">
        <v>1.9</v>
      </c>
      <c r="N1020" s="301">
        <v>1.98</v>
      </c>
      <c r="O1020" s="301"/>
      <c r="P1020" s="301" t="s">
        <v>508</v>
      </c>
      <c r="Q1020" s="301">
        <v>1.2</v>
      </c>
      <c r="R1020" s="301">
        <v>10.6</v>
      </c>
      <c r="S1020" s="302">
        <v>86</v>
      </c>
      <c r="AF1020" s="311"/>
      <c r="AG1020" s="311"/>
      <c r="AH1020" s="311"/>
      <c r="AI1020" s="311"/>
      <c r="AJ1020" s="311"/>
      <c r="AK1020" s="311"/>
      <c r="AL1020" s="311"/>
      <c r="AM1020" s="311"/>
    </row>
    <row r="1021" spans="2:53" ht="15" customHeight="1" x14ac:dyDescent="0.15">
      <c r="B1021" s="436"/>
      <c r="C1021" s="433"/>
      <c r="D1021" s="299" t="s">
        <v>510</v>
      </c>
      <c r="E1021" s="300">
        <v>0</v>
      </c>
      <c r="F1021" s="301">
        <v>4</v>
      </c>
      <c r="G1021" s="301">
        <v>12</v>
      </c>
      <c r="H1021" s="301">
        <v>16</v>
      </c>
      <c r="I1021" s="301">
        <v>2</v>
      </c>
      <c r="J1021" s="301">
        <v>23</v>
      </c>
      <c r="K1021" s="301">
        <v>16</v>
      </c>
      <c r="L1021" s="301">
        <v>0.06</v>
      </c>
      <c r="M1021" s="301">
        <v>1.98</v>
      </c>
      <c r="N1021" s="301">
        <v>2.04</v>
      </c>
      <c r="O1021" s="301"/>
      <c r="P1021" s="301" t="s">
        <v>535</v>
      </c>
      <c r="Q1021" s="301">
        <v>0.3</v>
      </c>
      <c r="R1021" s="301">
        <v>10.6</v>
      </c>
      <c r="S1021" s="302">
        <v>91</v>
      </c>
      <c r="AF1021" s="311"/>
      <c r="AG1021" s="311"/>
      <c r="AH1021" s="311"/>
      <c r="AI1021" s="311"/>
      <c r="AJ1021" s="311"/>
      <c r="AK1021" s="311"/>
      <c r="AL1021" s="311"/>
      <c r="AM1021" s="311"/>
    </row>
    <row r="1022" spans="2:53" ht="15" customHeight="1" x14ac:dyDescent="0.15">
      <c r="B1022" s="436"/>
      <c r="C1022" s="433"/>
      <c r="D1022" s="299" t="s">
        <v>512</v>
      </c>
      <c r="E1022" s="300">
        <v>0</v>
      </c>
      <c r="F1022" s="301">
        <v>2</v>
      </c>
      <c r="G1022" s="301">
        <v>9</v>
      </c>
      <c r="H1022" s="301">
        <v>11</v>
      </c>
      <c r="I1022" s="301">
        <v>4</v>
      </c>
      <c r="J1022" s="301">
        <v>20</v>
      </c>
      <c r="K1022" s="301">
        <v>16</v>
      </c>
      <c r="L1022" s="301">
        <v>0.16</v>
      </c>
      <c r="M1022" s="301">
        <v>2.02</v>
      </c>
      <c r="N1022" s="301">
        <v>2.1800000000000002</v>
      </c>
      <c r="O1022" s="301"/>
      <c r="P1022" s="301" t="s">
        <v>549</v>
      </c>
      <c r="Q1022" s="301">
        <v>0.5</v>
      </c>
      <c r="R1022" s="301">
        <v>10.9</v>
      </c>
      <c r="S1022" s="302">
        <v>91</v>
      </c>
      <c r="AF1022" s="311"/>
      <c r="AG1022" s="311"/>
      <c r="AH1022" s="311"/>
      <c r="AI1022" s="311"/>
      <c r="AJ1022" s="311"/>
      <c r="AK1022" s="311"/>
      <c r="AL1022" s="311"/>
      <c r="AM1022" s="311"/>
    </row>
    <row r="1023" spans="2:53" ht="15" customHeight="1" x14ac:dyDescent="0.15">
      <c r="B1023" s="436"/>
      <c r="C1023" s="433"/>
      <c r="D1023" s="299" t="s">
        <v>513</v>
      </c>
      <c r="E1023" s="300">
        <v>0</v>
      </c>
      <c r="F1023" s="301">
        <v>7</v>
      </c>
      <c r="G1023" s="301">
        <v>14</v>
      </c>
      <c r="H1023" s="301">
        <v>21</v>
      </c>
      <c r="I1023" s="301">
        <v>4</v>
      </c>
      <c r="J1023" s="301">
        <v>27</v>
      </c>
      <c r="K1023" s="301">
        <v>15</v>
      </c>
      <c r="L1023" s="301">
        <v>0.14000000000000001</v>
      </c>
      <c r="M1023" s="301">
        <v>1.82</v>
      </c>
      <c r="N1023" s="301">
        <v>1.96</v>
      </c>
      <c r="O1023" s="301"/>
      <c r="P1023" s="301" t="s">
        <v>508</v>
      </c>
      <c r="Q1023" s="301">
        <v>1</v>
      </c>
      <c r="R1023" s="301">
        <v>11.3</v>
      </c>
      <c r="S1023" s="302">
        <v>89</v>
      </c>
      <c r="AF1023" s="311"/>
      <c r="AG1023" s="311"/>
      <c r="AH1023" s="311"/>
      <c r="AI1023" s="311"/>
      <c r="AJ1023" s="311"/>
      <c r="AK1023" s="311"/>
      <c r="AL1023" s="311"/>
      <c r="AM1023" s="311"/>
    </row>
    <row r="1024" spans="2:53" ht="15" customHeight="1" thickBot="1" x14ac:dyDescent="0.2">
      <c r="B1024" s="436"/>
      <c r="C1024" s="433"/>
      <c r="D1024" s="312" t="s">
        <v>514</v>
      </c>
      <c r="E1024" s="313">
        <v>0</v>
      </c>
      <c r="F1024" s="306">
        <v>7</v>
      </c>
      <c r="G1024" s="306">
        <v>14</v>
      </c>
      <c r="H1024" s="306">
        <v>21</v>
      </c>
      <c r="I1024" s="306">
        <v>5</v>
      </c>
      <c r="J1024" s="306">
        <v>19</v>
      </c>
      <c r="K1024" s="306">
        <v>12</v>
      </c>
      <c r="L1024" s="306">
        <v>0.04</v>
      </c>
      <c r="M1024" s="306">
        <v>1.97</v>
      </c>
      <c r="N1024" s="306">
        <v>2.0099999999999998</v>
      </c>
      <c r="O1024" s="306"/>
      <c r="P1024" s="306" t="s">
        <v>500</v>
      </c>
      <c r="Q1024" s="306">
        <v>1.6</v>
      </c>
      <c r="R1024" s="306">
        <v>11.7</v>
      </c>
      <c r="S1024" s="307">
        <v>81</v>
      </c>
      <c r="AF1024" s="311"/>
      <c r="AG1024" s="311"/>
      <c r="AH1024" s="311"/>
      <c r="AI1024" s="311"/>
      <c r="AJ1024" s="311"/>
      <c r="AK1024" s="311"/>
      <c r="AL1024" s="311"/>
      <c r="AM1024" s="311"/>
    </row>
    <row r="1025" spans="2:39" ht="15" customHeight="1" x14ac:dyDescent="0.15">
      <c r="B1025" s="435"/>
      <c r="C1025" s="433"/>
      <c r="D1025" s="295" t="s">
        <v>516</v>
      </c>
      <c r="E1025" s="296">
        <v>0</v>
      </c>
      <c r="F1025" s="297">
        <v>5</v>
      </c>
      <c r="G1025" s="297">
        <v>13</v>
      </c>
      <c r="H1025" s="297">
        <v>18</v>
      </c>
      <c r="I1025" s="297">
        <v>6</v>
      </c>
      <c r="J1025" s="297">
        <v>17</v>
      </c>
      <c r="K1025" s="297">
        <v>15</v>
      </c>
      <c r="L1025" s="297">
        <v>0.16</v>
      </c>
      <c r="M1025" s="297">
        <v>1.84</v>
      </c>
      <c r="N1025" s="297">
        <v>2</v>
      </c>
      <c r="O1025" s="297"/>
      <c r="P1025" s="297" t="s">
        <v>500</v>
      </c>
      <c r="Q1025" s="297">
        <v>1.9</v>
      </c>
      <c r="R1025" s="297">
        <v>12</v>
      </c>
      <c r="S1025" s="298">
        <v>80</v>
      </c>
      <c r="AF1025" s="311"/>
      <c r="AG1025" s="311"/>
      <c r="AH1025" s="311"/>
      <c r="AI1025" s="311"/>
      <c r="AJ1025" s="311"/>
      <c r="AK1025" s="311"/>
      <c r="AL1025" s="311"/>
      <c r="AM1025" s="311"/>
    </row>
    <row r="1026" spans="2:39" ht="15" customHeight="1" x14ac:dyDescent="0.15">
      <c r="B1026" s="435"/>
      <c r="C1026" s="433"/>
      <c r="D1026" s="299" t="s">
        <v>518</v>
      </c>
      <c r="E1026" s="300">
        <v>0</v>
      </c>
      <c r="F1026" s="301">
        <v>7</v>
      </c>
      <c r="G1026" s="301">
        <v>14</v>
      </c>
      <c r="H1026" s="301">
        <v>21</v>
      </c>
      <c r="I1026" s="301">
        <v>6</v>
      </c>
      <c r="J1026" s="301">
        <v>16</v>
      </c>
      <c r="K1026" s="301">
        <v>18</v>
      </c>
      <c r="L1026" s="301">
        <v>0</v>
      </c>
      <c r="M1026" s="301">
        <v>1.9</v>
      </c>
      <c r="N1026" s="301">
        <v>1.9</v>
      </c>
      <c r="O1026" s="301"/>
      <c r="P1026" s="301" t="s">
        <v>533</v>
      </c>
      <c r="Q1026" s="301">
        <v>0.9</v>
      </c>
      <c r="R1026" s="301">
        <v>12.8</v>
      </c>
      <c r="S1026" s="302">
        <v>72</v>
      </c>
      <c r="AF1026" s="311"/>
      <c r="AG1026" s="311"/>
      <c r="AH1026" s="311"/>
      <c r="AI1026" s="311"/>
      <c r="AJ1026" s="311"/>
      <c r="AK1026" s="311"/>
      <c r="AL1026" s="311"/>
      <c r="AM1026" s="311"/>
    </row>
    <row r="1027" spans="2:39" ht="15" customHeight="1" x14ac:dyDescent="0.15">
      <c r="B1027" s="435"/>
      <c r="C1027" s="433"/>
      <c r="D1027" s="299" t="s">
        <v>519</v>
      </c>
      <c r="E1027" s="300">
        <v>0</v>
      </c>
      <c r="F1027" s="301">
        <v>5</v>
      </c>
      <c r="G1027" s="301">
        <v>12</v>
      </c>
      <c r="H1027" s="301">
        <v>17</v>
      </c>
      <c r="I1027" s="301">
        <v>13</v>
      </c>
      <c r="J1027" s="301">
        <v>21</v>
      </c>
      <c r="K1027" s="301">
        <v>19</v>
      </c>
      <c r="L1027" s="301">
        <v>0.06</v>
      </c>
      <c r="M1027" s="301">
        <v>1.9</v>
      </c>
      <c r="N1027" s="301">
        <v>1.96</v>
      </c>
      <c r="O1027" s="301"/>
      <c r="P1027" s="301" t="s">
        <v>533</v>
      </c>
      <c r="Q1027" s="301">
        <v>0.8</v>
      </c>
      <c r="R1027" s="301">
        <v>14.1</v>
      </c>
      <c r="S1027" s="302">
        <v>70</v>
      </c>
      <c r="AF1027" s="311"/>
      <c r="AG1027" s="311"/>
      <c r="AH1027" s="311"/>
      <c r="AI1027" s="311"/>
      <c r="AJ1027" s="311"/>
      <c r="AK1027" s="311"/>
      <c r="AL1027" s="311"/>
      <c r="AM1027" s="311"/>
    </row>
    <row r="1028" spans="2:39" ht="15" customHeight="1" x14ac:dyDescent="0.15">
      <c r="B1028" s="435"/>
      <c r="C1028" s="433"/>
      <c r="D1028" s="299" t="s">
        <v>521</v>
      </c>
      <c r="E1028" s="300">
        <v>0</v>
      </c>
      <c r="F1028" s="301">
        <v>2</v>
      </c>
      <c r="G1028" s="301">
        <v>10</v>
      </c>
      <c r="H1028" s="301">
        <v>12</v>
      </c>
      <c r="I1028" s="301">
        <v>24</v>
      </c>
      <c r="J1028" s="301">
        <v>20</v>
      </c>
      <c r="K1028" s="301">
        <v>17</v>
      </c>
      <c r="L1028" s="301">
        <v>0</v>
      </c>
      <c r="M1028" s="301">
        <v>1.88</v>
      </c>
      <c r="N1028" s="301">
        <v>1.88</v>
      </c>
      <c r="O1028" s="301"/>
      <c r="P1028" s="301" t="s">
        <v>517</v>
      </c>
      <c r="Q1028" s="301">
        <v>1.4</v>
      </c>
      <c r="R1028" s="301">
        <v>16.5</v>
      </c>
      <c r="S1028" s="302">
        <v>64</v>
      </c>
      <c r="AF1028" s="311"/>
      <c r="AG1028" s="311"/>
      <c r="AH1028" s="311"/>
      <c r="AI1028" s="311"/>
      <c r="AJ1028" s="311"/>
      <c r="AK1028" s="311"/>
      <c r="AL1028" s="311"/>
      <c r="AM1028" s="311"/>
    </row>
    <row r="1029" spans="2:39" ht="15" customHeight="1" x14ac:dyDescent="0.15">
      <c r="B1029" s="435"/>
      <c r="C1029" s="433"/>
      <c r="D1029" s="299" t="s">
        <v>522</v>
      </c>
      <c r="E1029" s="300">
        <v>0</v>
      </c>
      <c r="F1029" s="301">
        <v>1</v>
      </c>
      <c r="G1029" s="301">
        <v>9</v>
      </c>
      <c r="H1029" s="301">
        <v>10</v>
      </c>
      <c r="I1029" s="301">
        <v>31</v>
      </c>
      <c r="J1029" s="301">
        <v>17</v>
      </c>
      <c r="K1029" s="301">
        <v>14</v>
      </c>
      <c r="L1029" s="301">
        <v>0.03</v>
      </c>
      <c r="M1029" s="301">
        <v>1.94</v>
      </c>
      <c r="N1029" s="301">
        <v>1.97</v>
      </c>
      <c r="O1029" s="301"/>
      <c r="P1029" s="301" t="s">
        <v>520</v>
      </c>
      <c r="Q1029" s="301">
        <v>1.5</v>
      </c>
      <c r="R1029" s="301">
        <v>16.2</v>
      </c>
      <c r="S1029" s="302">
        <v>68</v>
      </c>
      <c r="AF1029" s="311"/>
      <c r="AG1029" s="311"/>
      <c r="AH1029" s="311"/>
      <c r="AI1029" s="311"/>
      <c r="AJ1029" s="311"/>
      <c r="AK1029" s="311"/>
      <c r="AL1029" s="311"/>
      <c r="AM1029" s="311"/>
    </row>
    <row r="1030" spans="2:39" ht="15" customHeight="1" x14ac:dyDescent="0.15">
      <c r="B1030" s="435"/>
      <c r="C1030" s="433"/>
      <c r="D1030" s="299" t="s">
        <v>523</v>
      </c>
      <c r="E1030" s="300">
        <v>0</v>
      </c>
      <c r="F1030" s="301">
        <v>0</v>
      </c>
      <c r="G1030" s="301">
        <v>8</v>
      </c>
      <c r="H1030" s="301">
        <v>8</v>
      </c>
      <c r="I1030" s="301">
        <v>31</v>
      </c>
      <c r="J1030" s="301">
        <v>18</v>
      </c>
      <c r="K1030" s="301">
        <v>10</v>
      </c>
      <c r="L1030" s="301">
        <v>0.02</v>
      </c>
      <c r="M1030" s="301">
        <v>1.88</v>
      </c>
      <c r="N1030" s="301">
        <v>1.9</v>
      </c>
      <c r="O1030" s="301"/>
      <c r="P1030" s="301" t="s">
        <v>500</v>
      </c>
      <c r="Q1030" s="301">
        <v>2.9</v>
      </c>
      <c r="R1030" s="301">
        <v>16.100000000000001</v>
      </c>
      <c r="S1030" s="302">
        <v>63</v>
      </c>
      <c r="AF1030" s="311"/>
      <c r="AG1030" s="311"/>
      <c r="AH1030" s="311"/>
      <c r="AI1030" s="311"/>
      <c r="AJ1030" s="311"/>
      <c r="AK1030" s="311"/>
      <c r="AL1030" s="311"/>
      <c r="AM1030" s="311"/>
    </row>
    <row r="1031" spans="2:39" ht="15" customHeight="1" x14ac:dyDescent="0.15">
      <c r="B1031" s="435"/>
      <c r="C1031" s="433"/>
      <c r="D1031" s="299" t="s">
        <v>524</v>
      </c>
      <c r="E1031" s="300">
        <v>0</v>
      </c>
      <c r="F1031" s="301">
        <v>0</v>
      </c>
      <c r="G1031" s="301">
        <v>5</v>
      </c>
      <c r="H1031" s="301">
        <v>5</v>
      </c>
      <c r="I1031" s="301">
        <v>32</v>
      </c>
      <c r="J1031" s="301">
        <v>7</v>
      </c>
      <c r="K1031" s="301">
        <v>5</v>
      </c>
      <c r="L1031" s="301">
        <v>0.04</v>
      </c>
      <c r="M1031" s="301">
        <v>1.89</v>
      </c>
      <c r="N1031" s="301">
        <v>1.93</v>
      </c>
      <c r="O1031" s="301"/>
      <c r="P1031" s="301" t="s">
        <v>500</v>
      </c>
      <c r="Q1031" s="301">
        <v>6.3</v>
      </c>
      <c r="R1031" s="301">
        <v>12.6</v>
      </c>
      <c r="S1031" s="302">
        <v>51</v>
      </c>
      <c r="AF1031" s="311"/>
      <c r="AG1031" s="311"/>
      <c r="AH1031" s="311"/>
      <c r="AI1031" s="311"/>
      <c r="AJ1031" s="311"/>
      <c r="AK1031" s="311"/>
      <c r="AL1031" s="311"/>
      <c r="AM1031" s="311"/>
    </row>
    <row r="1032" spans="2:39" ht="15" customHeight="1" x14ac:dyDescent="0.15">
      <c r="B1032" s="435"/>
      <c r="C1032" s="433"/>
      <c r="D1032" s="299" t="s">
        <v>525</v>
      </c>
      <c r="E1032" s="300">
        <v>0</v>
      </c>
      <c r="F1032" s="301">
        <v>0</v>
      </c>
      <c r="G1032" s="301">
        <v>5</v>
      </c>
      <c r="H1032" s="301">
        <v>5</v>
      </c>
      <c r="I1032" s="301">
        <v>33</v>
      </c>
      <c r="J1032" s="301">
        <v>4</v>
      </c>
      <c r="K1032" s="301">
        <v>-1</v>
      </c>
      <c r="L1032" s="301">
        <v>0.17</v>
      </c>
      <c r="M1032" s="301">
        <v>1.88</v>
      </c>
      <c r="N1032" s="301">
        <v>2.0499999999999998</v>
      </c>
      <c r="O1032" s="301"/>
      <c r="P1032" s="301" t="s">
        <v>508</v>
      </c>
      <c r="Q1032" s="301">
        <v>4.3</v>
      </c>
      <c r="R1032" s="301">
        <v>11.4</v>
      </c>
      <c r="S1032" s="302">
        <v>54</v>
      </c>
      <c r="AF1032" s="311"/>
      <c r="AG1032" s="311"/>
      <c r="AH1032" s="311"/>
      <c r="AI1032" s="311"/>
      <c r="AJ1032" s="311"/>
      <c r="AK1032" s="311"/>
      <c r="AL1032" s="311"/>
      <c r="AM1032" s="311"/>
    </row>
    <row r="1033" spans="2:39" ht="15" customHeight="1" x14ac:dyDescent="0.15">
      <c r="B1033" s="435"/>
      <c r="C1033" s="433"/>
      <c r="D1033" s="299" t="s">
        <v>526</v>
      </c>
      <c r="E1033" s="300">
        <v>0</v>
      </c>
      <c r="F1033" s="301">
        <v>0</v>
      </c>
      <c r="G1033" s="301">
        <v>4</v>
      </c>
      <c r="H1033" s="301">
        <v>4</v>
      </c>
      <c r="I1033" s="301">
        <v>34</v>
      </c>
      <c r="J1033" s="301">
        <v>12</v>
      </c>
      <c r="K1033" s="301">
        <v>1</v>
      </c>
      <c r="L1033" s="301">
        <v>0</v>
      </c>
      <c r="M1033" s="301">
        <v>1.86</v>
      </c>
      <c r="N1033" s="301">
        <v>1.86</v>
      </c>
      <c r="O1033" s="301"/>
      <c r="P1033" s="301" t="s">
        <v>500</v>
      </c>
      <c r="Q1033" s="301">
        <v>3.7</v>
      </c>
      <c r="R1033" s="301">
        <v>10.9</v>
      </c>
      <c r="S1033" s="302">
        <v>53</v>
      </c>
      <c r="AF1033" s="311"/>
      <c r="AG1033" s="311"/>
      <c r="AH1033" s="311"/>
      <c r="AI1033" s="311"/>
      <c r="AJ1033" s="311"/>
      <c r="AK1033" s="311"/>
      <c r="AL1033" s="311"/>
      <c r="AM1033" s="311"/>
    </row>
    <row r="1034" spans="2:39" ht="15" customHeight="1" x14ac:dyDescent="0.15">
      <c r="B1034" s="435"/>
      <c r="C1034" s="433"/>
      <c r="D1034" s="299" t="s">
        <v>527</v>
      </c>
      <c r="E1034" s="300">
        <v>0</v>
      </c>
      <c r="F1034" s="301">
        <v>0</v>
      </c>
      <c r="G1034" s="301">
        <v>3</v>
      </c>
      <c r="H1034" s="301">
        <v>3</v>
      </c>
      <c r="I1034" s="301">
        <v>33</v>
      </c>
      <c r="J1034" s="301">
        <v>6</v>
      </c>
      <c r="K1034" s="301">
        <v>1</v>
      </c>
      <c r="L1034" s="301">
        <v>0.05</v>
      </c>
      <c r="M1034" s="301">
        <v>1.89</v>
      </c>
      <c r="N1034" s="301">
        <v>1.94</v>
      </c>
      <c r="O1034" s="301"/>
      <c r="P1034" s="301" t="s">
        <v>500</v>
      </c>
      <c r="Q1034" s="301">
        <v>3.3</v>
      </c>
      <c r="R1034" s="301">
        <v>11</v>
      </c>
      <c r="S1034" s="302">
        <v>52</v>
      </c>
      <c r="AF1034" s="311"/>
      <c r="AG1034" s="311"/>
      <c r="AH1034" s="311"/>
      <c r="AI1034" s="311"/>
      <c r="AJ1034" s="311"/>
      <c r="AK1034" s="311"/>
      <c r="AL1034" s="311"/>
      <c r="AM1034" s="311"/>
    </row>
    <row r="1035" spans="2:39" ht="15" customHeight="1" x14ac:dyDescent="0.15">
      <c r="B1035" s="435"/>
      <c r="C1035" s="433"/>
      <c r="D1035" s="299" t="s">
        <v>528</v>
      </c>
      <c r="E1035" s="300">
        <v>0</v>
      </c>
      <c r="F1035" s="301">
        <v>0</v>
      </c>
      <c r="G1035" s="301">
        <v>2</v>
      </c>
      <c r="H1035" s="301">
        <v>2</v>
      </c>
      <c r="I1035" s="301">
        <v>32</v>
      </c>
      <c r="J1035" s="301">
        <v>5</v>
      </c>
      <c r="K1035" s="301">
        <v>2</v>
      </c>
      <c r="L1035" s="301">
        <v>7.0000000000000007E-2</v>
      </c>
      <c r="M1035" s="301">
        <v>1.76</v>
      </c>
      <c r="N1035" s="301">
        <v>1.83</v>
      </c>
      <c r="O1035" s="301"/>
      <c r="P1035" s="301" t="s">
        <v>533</v>
      </c>
      <c r="Q1035" s="301">
        <v>2.8</v>
      </c>
      <c r="R1035" s="301">
        <v>10.3</v>
      </c>
      <c r="S1035" s="302">
        <v>52</v>
      </c>
      <c r="AF1035" s="311"/>
      <c r="AG1035" s="311"/>
      <c r="AH1035" s="311"/>
      <c r="AI1035" s="311"/>
      <c r="AJ1035" s="311"/>
      <c r="AK1035" s="311"/>
      <c r="AL1035" s="311"/>
      <c r="AM1035" s="311"/>
    </row>
    <row r="1036" spans="2:39" ht="15" customHeight="1" x14ac:dyDescent="0.15">
      <c r="B1036" s="435"/>
      <c r="C1036" s="433"/>
      <c r="D1036" s="299" t="s">
        <v>529</v>
      </c>
      <c r="E1036" s="300">
        <v>0</v>
      </c>
      <c r="F1036" s="301">
        <v>0</v>
      </c>
      <c r="G1036" s="301">
        <v>2</v>
      </c>
      <c r="H1036" s="301">
        <v>2</v>
      </c>
      <c r="I1036" s="301">
        <v>31</v>
      </c>
      <c r="J1036" s="301">
        <v>9</v>
      </c>
      <c r="K1036" s="301">
        <v>5</v>
      </c>
      <c r="L1036" s="301">
        <v>0</v>
      </c>
      <c r="M1036" s="301">
        <v>1.81</v>
      </c>
      <c r="N1036" s="301">
        <v>1.81</v>
      </c>
      <c r="O1036" s="301"/>
      <c r="P1036" s="301" t="s">
        <v>508</v>
      </c>
      <c r="Q1036" s="301">
        <v>0.7</v>
      </c>
      <c r="R1036" s="301">
        <v>8.5</v>
      </c>
      <c r="S1036" s="302">
        <v>57</v>
      </c>
      <c r="AC1036" s="311"/>
      <c r="AE1036" s="311"/>
      <c r="AF1036" s="311"/>
      <c r="AG1036" s="311"/>
      <c r="AH1036" s="311"/>
      <c r="AI1036" s="311"/>
      <c r="AJ1036" s="311"/>
      <c r="AK1036" s="311"/>
      <c r="AL1036" s="311"/>
      <c r="AM1036" s="311"/>
    </row>
    <row r="1037" spans="2:39" ht="15" customHeight="1" x14ac:dyDescent="0.15">
      <c r="B1037" s="435"/>
      <c r="C1037" s="433"/>
      <c r="D1037" s="299" t="s">
        <v>530</v>
      </c>
      <c r="E1037" s="300">
        <v>0</v>
      </c>
      <c r="F1037" s="301">
        <v>0</v>
      </c>
      <c r="G1037" s="301">
        <v>4</v>
      </c>
      <c r="H1037" s="301">
        <v>4</v>
      </c>
      <c r="I1037" s="301">
        <v>26</v>
      </c>
      <c r="J1037" s="301">
        <v>5</v>
      </c>
      <c r="K1037" s="301">
        <v>6</v>
      </c>
      <c r="L1037" s="301">
        <v>0.1</v>
      </c>
      <c r="M1037" s="301">
        <v>1.82</v>
      </c>
      <c r="N1037" s="301">
        <v>1.92</v>
      </c>
      <c r="O1037" s="301"/>
      <c r="P1037" s="301" t="s">
        <v>500</v>
      </c>
      <c r="Q1037" s="301">
        <v>1.2</v>
      </c>
      <c r="R1037" s="301">
        <v>6.7</v>
      </c>
      <c r="S1037" s="302">
        <v>58</v>
      </c>
      <c r="AE1037" s="311"/>
      <c r="AF1037" s="311"/>
      <c r="AG1037" s="311"/>
      <c r="AH1037" s="311"/>
      <c r="AI1037" s="311"/>
      <c r="AJ1037" s="311"/>
      <c r="AK1037" s="311"/>
      <c r="AL1037" s="311"/>
      <c r="AM1037" s="311"/>
    </row>
    <row r="1038" spans="2:39" ht="15" customHeight="1" x14ac:dyDescent="0.15">
      <c r="B1038" s="435"/>
      <c r="C1038" s="434"/>
      <c r="D1038" s="299" t="s">
        <v>531</v>
      </c>
      <c r="E1038" s="300">
        <v>0</v>
      </c>
      <c r="F1038" s="301">
        <v>0</v>
      </c>
      <c r="G1038" s="301">
        <v>4</v>
      </c>
      <c r="H1038" s="301">
        <v>4</v>
      </c>
      <c r="I1038" s="301">
        <v>23</v>
      </c>
      <c r="J1038" s="301">
        <v>14</v>
      </c>
      <c r="K1038" s="301">
        <v>1</v>
      </c>
      <c r="L1038" s="301">
        <v>0</v>
      </c>
      <c r="M1038" s="301">
        <v>1.77</v>
      </c>
      <c r="N1038" s="301">
        <v>1.77</v>
      </c>
      <c r="O1038" s="301"/>
      <c r="P1038" s="301" t="s">
        <v>508</v>
      </c>
      <c r="Q1038" s="301">
        <v>0.6</v>
      </c>
      <c r="R1038" s="301">
        <v>7.2</v>
      </c>
      <c r="S1038" s="302">
        <v>66</v>
      </c>
      <c r="AE1038" s="311"/>
      <c r="AF1038" s="311"/>
      <c r="AG1038" s="311"/>
      <c r="AH1038" s="311"/>
      <c r="AI1038" s="311"/>
      <c r="AJ1038" s="311"/>
      <c r="AK1038" s="311"/>
      <c r="AL1038" s="311"/>
      <c r="AM1038" s="311"/>
    </row>
    <row r="1039" spans="2:39" ht="15" customHeight="1" x14ac:dyDescent="0.15">
      <c r="B1039" s="435"/>
      <c r="C1039" s="432">
        <v>42676</v>
      </c>
      <c r="D1039" s="299" t="s">
        <v>494</v>
      </c>
      <c r="E1039" s="300">
        <v>0</v>
      </c>
      <c r="F1039" s="301">
        <v>0</v>
      </c>
      <c r="G1039" s="301">
        <v>3</v>
      </c>
      <c r="H1039" s="301">
        <v>3</v>
      </c>
      <c r="I1039" s="301">
        <v>22</v>
      </c>
      <c r="J1039" s="301">
        <v>9</v>
      </c>
      <c r="K1039" s="301">
        <v>4</v>
      </c>
      <c r="L1039" s="301">
        <v>0.02</v>
      </c>
      <c r="M1039" s="301">
        <v>1.89</v>
      </c>
      <c r="N1039" s="301">
        <v>1.91</v>
      </c>
      <c r="O1039" s="301"/>
      <c r="P1039" s="301" t="s">
        <v>495</v>
      </c>
      <c r="Q1039" s="301">
        <v>1.3</v>
      </c>
      <c r="R1039" s="301">
        <v>8</v>
      </c>
      <c r="S1039" s="302">
        <v>70</v>
      </c>
      <c r="AE1039" s="311"/>
      <c r="AF1039" s="311"/>
      <c r="AG1039" s="311"/>
      <c r="AH1039" s="311"/>
      <c r="AI1039" s="311"/>
      <c r="AJ1039" s="311"/>
      <c r="AK1039" s="311"/>
      <c r="AL1039" s="311"/>
      <c r="AM1039" s="311"/>
    </row>
    <row r="1040" spans="2:39" ht="15" customHeight="1" x14ac:dyDescent="0.15">
      <c r="B1040" s="435"/>
      <c r="C1040" s="433"/>
      <c r="D1040" s="299" t="s">
        <v>497</v>
      </c>
      <c r="E1040" s="300">
        <v>0</v>
      </c>
      <c r="F1040" s="301">
        <v>0</v>
      </c>
      <c r="G1040" s="301">
        <v>2</v>
      </c>
      <c r="H1040" s="301">
        <v>2</v>
      </c>
      <c r="I1040" s="301">
        <v>22</v>
      </c>
      <c r="J1040" s="301">
        <v>7</v>
      </c>
      <c r="K1040" s="301">
        <v>6</v>
      </c>
      <c r="L1040" s="301">
        <v>0</v>
      </c>
      <c r="M1040" s="301">
        <v>1.86</v>
      </c>
      <c r="N1040" s="301">
        <v>1.86</v>
      </c>
      <c r="O1040" s="301"/>
      <c r="P1040" s="301" t="s">
        <v>495</v>
      </c>
      <c r="Q1040" s="301">
        <v>1.5</v>
      </c>
      <c r="R1040" s="301">
        <v>7.3</v>
      </c>
      <c r="S1040" s="302">
        <v>70</v>
      </c>
      <c r="AE1040" s="311"/>
      <c r="AF1040" s="311"/>
      <c r="AG1040" s="311"/>
      <c r="AH1040" s="311"/>
      <c r="AI1040" s="311"/>
      <c r="AJ1040" s="311"/>
      <c r="AK1040" s="311"/>
      <c r="AL1040" s="311"/>
      <c r="AM1040" s="311"/>
    </row>
    <row r="1041" spans="2:39" ht="15" customHeight="1" x14ac:dyDescent="0.15">
      <c r="B1041" s="435"/>
      <c r="C1041" s="433"/>
      <c r="D1041" s="299" t="s">
        <v>499</v>
      </c>
      <c r="E1041" s="300">
        <v>0</v>
      </c>
      <c r="F1041" s="301">
        <v>0</v>
      </c>
      <c r="G1041" s="301">
        <v>2</v>
      </c>
      <c r="H1041" s="301">
        <v>2</v>
      </c>
      <c r="I1041" s="301">
        <v>23</v>
      </c>
      <c r="J1041" s="301">
        <v>10</v>
      </c>
      <c r="K1041" s="301">
        <v>-1</v>
      </c>
      <c r="L1041" s="301">
        <v>0</v>
      </c>
      <c r="M1041" s="301">
        <v>1.9</v>
      </c>
      <c r="N1041" s="301">
        <v>1.9</v>
      </c>
      <c r="O1041" s="301"/>
      <c r="P1041" s="301" t="s">
        <v>500</v>
      </c>
      <c r="Q1041" s="301">
        <v>1</v>
      </c>
      <c r="R1041" s="301">
        <v>7.5</v>
      </c>
      <c r="S1041" s="302">
        <v>68</v>
      </c>
      <c r="AE1041" s="311"/>
      <c r="AF1041" s="311"/>
      <c r="AG1041" s="311"/>
      <c r="AH1041" s="311"/>
      <c r="AI1041" s="311"/>
      <c r="AJ1041" s="311"/>
      <c r="AK1041" s="311"/>
      <c r="AL1041" s="311"/>
      <c r="AM1041" s="311"/>
    </row>
    <row r="1042" spans="2:39" ht="15" customHeight="1" x14ac:dyDescent="0.15">
      <c r="B1042" s="435"/>
      <c r="C1042" s="433"/>
      <c r="D1042" s="299" t="s">
        <v>502</v>
      </c>
      <c r="E1042" s="300" t="s">
        <v>503</v>
      </c>
      <c r="F1042" s="301">
        <v>0</v>
      </c>
      <c r="G1042" s="301">
        <v>2</v>
      </c>
      <c r="H1042" s="301">
        <v>2</v>
      </c>
      <c r="I1042" s="301">
        <v>20</v>
      </c>
      <c r="J1042" s="301">
        <v>11</v>
      </c>
      <c r="K1042" s="301">
        <v>3</v>
      </c>
      <c r="L1042" s="301" t="s">
        <v>503</v>
      </c>
      <c r="M1042" s="301" t="s">
        <v>503</v>
      </c>
      <c r="N1042" s="301" t="s">
        <v>503</v>
      </c>
      <c r="O1042" s="301"/>
      <c r="P1042" s="301" t="s">
        <v>538</v>
      </c>
      <c r="Q1042" s="301">
        <v>0</v>
      </c>
      <c r="R1042" s="301">
        <v>7.5</v>
      </c>
      <c r="S1042" s="302">
        <v>73</v>
      </c>
      <c r="AE1042" s="311"/>
      <c r="AF1042" s="311"/>
      <c r="AG1042" s="311"/>
      <c r="AH1042" s="311"/>
      <c r="AI1042" s="311"/>
      <c r="AJ1042" s="311"/>
      <c r="AK1042" s="311"/>
      <c r="AL1042" s="311"/>
      <c r="AM1042" s="311"/>
    </row>
    <row r="1043" spans="2:39" ht="15" customHeight="1" x14ac:dyDescent="0.15">
      <c r="B1043" s="435"/>
      <c r="C1043" s="433"/>
      <c r="D1043" s="299" t="s">
        <v>505</v>
      </c>
      <c r="E1043" s="300">
        <v>0</v>
      </c>
      <c r="F1043" s="301">
        <v>0</v>
      </c>
      <c r="G1043" s="301">
        <v>3</v>
      </c>
      <c r="H1043" s="301">
        <v>3</v>
      </c>
      <c r="I1043" s="301">
        <v>19</v>
      </c>
      <c r="J1043" s="301">
        <v>10</v>
      </c>
      <c r="K1043" s="301">
        <v>0</v>
      </c>
      <c r="L1043" s="301">
        <v>0</v>
      </c>
      <c r="M1043" s="301">
        <v>1.94</v>
      </c>
      <c r="N1043" s="301">
        <v>1.94</v>
      </c>
      <c r="O1043" s="301"/>
      <c r="P1043" s="301" t="s">
        <v>500</v>
      </c>
      <c r="Q1043" s="301">
        <v>0.6</v>
      </c>
      <c r="R1043" s="301">
        <v>7.6</v>
      </c>
      <c r="S1043" s="302">
        <v>76</v>
      </c>
      <c r="AE1043" s="311"/>
      <c r="AF1043" s="311"/>
      <c r="AG1043" s="311"/>
      <c r="AH1043" s="311"/>
      <c r="AI1043" s="311"/>
      <c r="AJ1043" s="311"/>
      <c r="AK1043" s="311"/>
      <c r="AL1043" s="311"/>
      <c r="AM1043" s="311"/>
    </row>
    <row r="1044" spans="2:39" ht="15" customHeight="1" x14ac:dyDescent="0.15">
      <c r="B1044" s="435"/>
      <c r="C1044" s="433"/>
      <c r="D1044" s="299" t="s">
        <v>507</v>
      </c>
      <c r="E1044" s="300">
        <v>0</v>
      </c>
      <c r="F1044" s="301">
        <v>0</v>
      </c>
      <c r="G1044" s="301">
        <v>4</v>
      </c>
      <c r="H1044" s="301">
        <v>4</v>
      </c>
      <c r="I1044" s="301">
        <v>16</v>
      </c>
      <c r="J1044" s="301">
        <v>7</v>
      </c>
      <c r="K1044" s="301">
        <v>3</v>
      </c>
      <c r="L1044" s="301">
        <v>0</v>
      </c>
      <c r="M1044" s="301">
        <v>2.08</v>
      </c>
      <c r="N1044" s="301">
        <v>2.08</v>
      </c>
      <c r="O1044" s="301"/>
      <c r="P1044" s="301" t="s">
        <v>495</v>
      </c>
      <c r="Q1044" s="301">
        <v>1.5</v>
      </c>
      <c r="R1044" s="301">
        <v>7.3</v>
      </c>
      <c r="S1044" s="302">
        <v>77</v>
      </c>
      <c r="AE1044" s="311"/>
      <c r="AF1044" s="311"/>
      <c r="AG1044" s="311"/>
      <c r="AH1044" s="311"/>
      <c r="AI1044" s="311"/>
      <c r="AJ1044" s="311"/>
      <c r="AK1044" s="311"/>
      <c r="AL1044" s="311"/>
      <c r="AM1044" s="311"/>
    </row>
    <row r="1045" spans="2:39" ht="15" customHeight="1" x14ac:dyDescent="0.15">
      <c r="B1045" s="435"/>
      <c r="C1045" s="433"/>
      <c r="D1045" s="299" t="s">
        <v>510</v>
      </c>
      <c r="E1045" s="300">
        <v>0</v>
      </c>
      <c r="F1045" s="301">
        <v>1</v>
      </c>
      <c r="G1045" s="301">
        <v>7</v>
      </c>
      <c r="H1045" s="301">
        <v>8</v>
      </c>
      <c r="I1045" s="301">
        <v>13</v>
      </c>
      <c r="J1045" s="301">
        <v>8</v>
      </c>
      <c r="K1045" s="301">
        <v>5</v>
      </c>
      <c r="L1045" s="301">
        <v>0.04</v>
      </c>
      <c r="M1045" s="301">
        <v>2.1</v>
      </c>
      <c r="N1045" s="301">
        <v>2.14</v>
      </c>
      <c r="O1045" s="301"/>
      <c r="P1045" s="301" t="s">
        <v>508</v>
      </c>
      <c r="Q1045" s="301">
        <v>1.2</v>
      </c>
      <c r="R1045" s="301">
        <v>8</v>
      </c>
      <c r="S1045" s="302">
        <v>73</v>
      </c>
      <c r="AE1045" s="311"/>
      <c r="AF1045" s="311"/>
      <c r="AG1045" s="311"/>
      <c r="AH1045" s="311"/>
      <c r="AI1045" s="311"/>
      <c r="AJ1045" s="311"/>
      <c r="AK1045" s="311"/>
      <c r="AL1045" s="311"/>
      <c r="AM1045" s="311"/>
    </row>
    <row r="1046" spans="2:39" ht="15" customHeight="1" x14ac:dyDescent="0.15">
      <c r="B1046" s="435"/>
      <c r="C1046" s="433"/>
      <c r="D1046" s="299" t="s">
        <v>512</v>
      </c>
      <c r="E1046" s="300">
        <v>0</v>
      </c>
      <c r="F1046" s="301">
        <v>1</v>
      </c>
      <c r="G1046" s="301">
        <v>9</v>
      </c>
      <c r="H1046" s="301">
        <v>10</v>
      </c>
      <c r="I1046" s="301">
        <v>15</v>
      </c>
      <c r="J1046" s="301">
        <v>9</v>
      </c>
      <c r="K1046" s="301">
        <v>10</v>
      </c>
      <c r="L1046" s="301">
        <v>0</v>
      </c>
      <c r="M1046" s="301">
        <v>2</v>
      </c>
      <c r="N1046" s="301">
        <v>2</v>
      </c>
      <c r="O1046" s="301"/>
      <c r="P1046" s="301" t="s">
        <v>508</v>
      </c>
      <c r="Q1046" s="301">
        <v>1.8</v>
      </c>
      <c r="R1046" s="301">
        <v>8.4</v>
      </c>
      <c r="S1046" s="302">
        <v>67</v>
      </c>
      <c r="AE1046" s="311"/>
      <c r="AF1046" s="311"/>
      <c r="AG1046" s="311"/>
      <c r="AH1046" s="311"/>
      <c r="AI1046" s="311"/>
      <c r="AJ1046" s="311"/>
      <c r="AK1046" s="311"/>
      <c r="AL1046" s="311"/>
      <c r="AM1046" s="311"/>
    </row>
    <row r="1047" spans="2:39" ht="15" customHeight="1" x14ac:dyDescent="0.15">
      <c r="B1047" s="435"/>
      <c r="C1047" s="433"/>
      <c r="D1047" s="299" t="s">
        <v>513</v>
      </c>
      <c r="E1047" s="300">
        <v>0</v>
      </c>
      <c r="F1047" s="301">
        <v>1</v>
      </c>
      <c r="G1047" s="301">
        <v>7</v>
      </c>
      <c r="H1047" s="301">
        <v>8</v>
      </c>
      <c r="I1047" s="301">
        <v>21</v>
      </c>
      <c r="J1047" s="301">
        <v>9</v>
      </c>
      <c r="K1047" s="301">
        <v>7</v>
      </c>
      <c r="L1047" s="301">
        <v>0.48</v>
      </c>
      <c r="M1047" s="301">
        <v>1.96</v>
      </c>
      <c r="N1047" s="301">
        <v>2.44</v>
      </c>
      <c r="O1047" s="301"/>
      <c r="P1047" s="301" t="s">
        <v>508</v>
      </c>
      <c r="Q1047" s="301">
        <v>1.6</v>
      </c>
      <c r="R1047" s="301">
        <v>9</v>
      </c>
      <c r="S1047" s="302">
        <v>64</v>
      </c>
      <c r="AE1047" s="311"/>
      <c r="AF1047" s="311"/>
      <c r="AG1047" s="311"/>
      <c r="AH1047" s="311"/>
      <c r="AI1047" s="311"/>
      <c r="AJ1047" s="311"/>
      <c r="AK1047" s="311"/>
      <c r="AL1047" s="311"/>
      <c r="AM1047" s="311"/>
    </row>
    <row r="1048" spans="2:39" ht="15" customHeight="1" thickBot="1" x14ac:dyDescent="0.2">
      <c r="B1048" s="435"/>
      <c r="C1048" s="433"/>
      <c r="D1048" s="312" t="s">
        <v>514</v>
      </c>
      <c r="E1048" s="313">
        <v>0</v>
      </c>
      <c r="F1048" s="306">
        <v>1</v>
      </c>
      <c r="G1048" s="306">
        <v>7</v>
      </c>
      <c r="H1048" s="306">
        <v>8</v>
      </c>
      <c r="I1048" s="306">
        <v>24</v>
      </c>
      <c r="J1048" s="306">
        <v>10</v>
      </c>
      <c r="K1048" s="306">
        <v>6</v>
      </c>
      <c r="L1048" s="306">
        <v>0.2</v>
      </c>
      <c r="M1048" s="306">
        <v>1.88</v>
      </c>
      <c r="N1048" s="306">
        <v>2.08</v>
      </c>
      <c r="O1048" s="306"/>
      <c r="P1048" s="306" t="s">
        <v>508</v>
      </c>
      <c r="Q1048" s="306">
        <v>1.6</v>
      </c>
      <c r="R1048" s="306">
        <v>9.6999999999999993</v>
      </c>
      <c r="S1048" s="307">
        <v>64</v>
      </c>
      <c r="AE1048" s="311"/>
      <c r="AF1048" s="311"/>
      <c r="AG1048" s="311"/>
      <c r="AH1048" s="311"/>
      <c r="AI1048" s="311"/>
      <c r="AJ1048" s="311"/>
      <c r="AK1048" s="311"/>
      <c r="AL1048" s="311"/>
      <c r="AM1048" s="311"/>
    </row>
    <row r="1049" spans="2:39" ht="15" customHeight="1" x14ac:dyDescent="0.15">
      <c r="B1049" s="435"/>
      <c r="C1049" s="433"/>
      <c r="D1049" s="295" t="s">
        <v>516</v>
      </c>
      <c r="E1049" s="296">
        <v>0</v>
      </c>
      <c r="F1049" s="297">
        <v>0</v>
      </c>
      <c r="G1049" s="297">
        <v>4</v>
      </c>
      <c r="H1049" s="297">
        <v>4</v>
      </c>
      <c r="I1049" s="297">
        <v>32</v>
      </c>
      <c r="J1049" s="297">
        <v>11</v>
      </c>
      <c r="K1049" s="297">
        <v>7</v>
      </c>
      <c r="L1049" s="297">
        <v>0</v>
      </c>
      <c r="M1049" s="297">
        <v>1.88</v>
      </c>
      <c r="N1049" s="297">
        <v>1.88</v>
      </c>
      <c r="O1049" s="297"/>
      <c r="P1049" s="297" t="s">
        <v>508</v>
      </c>
      <c r="Q1049" s="297">
        <v>2.2000000000000002</v>
      </c>
      <c r="R1049" s="297">
        <v>10.6</v>
      </c>
      <c r="S1049" s="298">
        <v>60</v>
      </c>
      <c r="AE1049" s="311"/>
      <c r="AF1049" s="311"/>
      <c r="AG1049" s="311"/>
      <c r="AH1049" s="311"/>
      <c r="AI1049" s="311"/>
      <c r="AJ1049" s="311"/>
      <c r="AK1049" s="311"/>
      <c r="AL1049" s="311"/>
      <c r="AM1049" s="311"/>
    </row>
    <row r="1050" spans="2:39" ht="15" customHeight="1" x14ac:dyDescent="0.15">
      <c r="B1050" s="435"/>
      <c r="C1050" s="433"/>
      <c r="D1050" s="299" t="s">
        <v>518</v>
      </c>
      <c r="E1050" s="300">
        <v>0</v>
      </c>
      <c r="F1050" s="301">
        <v>0</v>
      </c>
      <c r="G1050" s="301">
        <v>4</v>
      </c>
      <c r="H1050" s="301">
        <v>4</v>
      </c>
      <c r="I1050" s="301">
        <v>31</v>
      </c>
      <c r="J1050" s="301">
        <v>6</v>
      </c>
      <c r="K1050" s="301">
        <v>8</v>
      </c>
      <c r="L1050" s="301">
        <v>0.12</v>
      </c>
      <c r="M1050" s="301">
        <v>1.85</v>
      </c>
      <c r="N1050" s="301">
        <v>1.97</v>
      </c>
      <c r="O1050" s="301"/>
      <c r="P1050" s="301" t="s">
        <v>508</v>
      </c>
      <c r="Q1050" s="301">
        <v>2.1</v>
      </c>
      <c r="R1050" s="301">
        <v>11</v>
      </c>
      <c r="S1050" s="302">
        <v>56</v>
      </c>
      <c r="AE1050" s="311"/>
      <c r="AF1050" s="311"/>
      <c r="AG1050" s="311"/>
      <c r="AH1050" s="311"/>
      <c r="AI1050" s="311"/>
      <c r="AJ1050" s="311"/>
      <c r="AK1050" s="311"/>
      <c r="AL1050" s="311"/>
      <c r="AM1050" s="311"/>
    </row>
    <row r="1051" spans="2:39" ht="15" customHeight="1" x14ac:dyDescent="0.15">
      <c r="B1051" s="435"/>
      <c r="C1051" s="433"/>
      <c r="D1051" s="299" t="s">
        <v>519</v>
      </c>
      <c r="E1051" s="300">
        <v>0</v>
      </c>
      <c r="F1051" s="301">
        <v>0</v>
      </c>
      <c r="G1051" s="301">
        <v>5</v>
      </c>
      <c r="H1051" s="301">
        <v>5</v>
      </c>
      <c r="I1051" s="301">
        <v>30</v>
      </c>
      <c r="J1051" s="301">
        <v>8</v>
      </c>
      <c r="K1051" s="301">
        <v>6</v>
      </c>
      <c r="L1051" s="301">
        <v>0</v>
      </c>
      <c r="M1051" s="301">
        <v>1.84</v>
      </c>
      <c r="N1051" s="301">
        <v>1.84</v>
      </c>
      <c r="O1051" s="301"/>
      <c r="P1051" s="301" t="s">
        <v>537</v>
      </c>
      <c r="Q1051" s="301">
        <v>1.7</v>
      </c>
      <c r="R1051" s="301">
        <v>11.1</v>
      </c>
      <c r="S1051" s="302">
        <v>53</v>
      </c>
      <c r="AE1051" s="311"/>
      <c r="AF1051" s="311"/>
      <c r="AG1051" s="311"/>
      <c r="AH1051" s="311"/>
      <c r="AI1051" s="311"/>
      <c r="AJ1051" s="311"/>
      <c r="AK1051" s="311"/>
      <c r="AL1051" s="311"/>
      <c r="AM1051" s="311"/>
    </row>
    <row r="1052" spans="2:39" ht="15" customHeight="1" x14ac:dyDescent="0.15">
      <c r="B1052" s="435"/>
      <c r="C1052" s="433"/>
      <c r="D1052" s="299" t="s">
        <v>521</v>
      </c>
      <c r="E1052" s="300">
        <v>1</v>
      </c>
      <c r="F1052" s="301">
        <v>0</v>
      </c>
      <c r="G1052" s="301">
        <v>5</v>
      </c>
      <c r="H1052" s="301">
        <v>5</v>
      </c>
      <c r="I1052" s="301">
        <v>30</v>
      </c>
      <c r="J1052" s="301">
        <v>13</v>
      </c>
      <c r="K1052" s="301">
        <v>4</v>
      </c>
      <c r="L1052" s="301">
        <v>0.1</v>
      </c>
      <c r="M1052" s="301">
        <v>1.9</v>
      </c>
      <c r="N1052" s="301">
        <v>2</v>
      </c>
      <c r="O1052" s="301"/>
      <c r="P1052" s="301" t="s">
        <v>537</v>
      </c>
      <c r="Q1052" s="301">
        <v>1.1000000000000001</v>
      </c>
      <c r="R1052" s="301">
        <v>11</v>
      </c>
      <c r="S1052" s="302">
        <v>48</v>
      </c>
      <c r="AE1052" s="311"/>
      <c r="AF1052" s="311"/>
      <c r="AG1052" s="311"/>
      <c r="AH1052" s="311"/>
      <c r="AI1052" s="311"/>
      <c r="AJ1052" s="311"/>
      <c r="AK1052" s="311"/>
      <c r="AL1052" s="311"/>
      <c r="AM1052" s="311"/>
    </row>
    <row r="1053" spans="2:39" ht="15" customHeight="1" x14ac:dyDescent="0.15">
      <c r="B1053" s="435"/>
      <c r="C1053" s="433"/>
      <c r="D1053" s="299" t="s">
        <v>522</v>
      </c>
      <c r="E1053" s="300">
        <v>0</v>
      </c>
      <c r="F1053" s="301">
        <v>0</v>
      </c>
      <c r="G1053" s="301">
        <v>5</v>
      </c>
      <c r="H1053" s="301">
        <v>5</v>
      </c>
      <c r="I1053" s="301">
        <v>27</v>
      </c>
      <c r="J1053" s="301">
        <v>11</v>
      </c>
      <c r="K1053" s="301">
        <v>8</v>
      </c>
      <c r="L1053" s="301">
        <v>0.02</v>
      </c>
      <c r="M1053" s="301">
        <v>1.84</v>
      </c>
      <c r="N1053" s="301">
        <v>1.86</v>
      </c>
      <c r="O1053" s="301"/>
      <c r="P1053" s="301" t="s">
        <v>532</v>
      </c>
      <c r="Q1053" s="301">
        <v>2.1</v>
      </c>
      <c r="R1053" s="301">
        <v>11.1</v>
      </c>
      <c r="S1053" s="302">
        <v>58</v>
      </c>
      <c r="AE1053" s="311"/>
      <c r="AF1053" s="311"/>
      <c r="AG1053" s="311"/>
      <c r="AH1053" s="311"/>
      <c r="AI1053" s="311"/>
      <c r="AJ1053" s="311"/>
      <c r="AK1053" s="311"/>
      <c r="AL1053" s="311"/>
      <c r="AM1053" s="311"/>
    </row>
    <row r="1054" spans="2:39" ht="15" customHeight="1" x14ac:dyDescent="0.15">
      <c r="B1054" s="435"/>
      <c r="C1054" s="433"/>
      <c r="D1054" s="299" t="s">
        <v>523</v>
      </c>
      <c r="E1054" s="300">
        <v>0</v>
      </c>
      <c r="F1054" s="301">
        <v>0</v>
      </c>
      <c r="G1054" s="301">
        <v>6</v>
      </c>
      <c r="H1054" s="301">
        <v>6</v>
      </c>
      <c r="I1054" s="301">
        <v>25</v>
      </c>
      <c r="J1054" s="301">
        <v>13</v>
      </c>
      <c r="K1054" s="301">
        <v>8</v>
      </c>
      <c r="L1054" s="301">
        <v>0.21</v>
      </c>
      <c r="M1054" s="301">
        <v>1.75</v>
      </c>
      <c r="N1054" s="301">
        <v>1.96</v>
      </c>
      <c r="O1054" s="301"/>
      <c r="P1054" s="301" t="s">
        <v>533</v>
      </c>
      <c r="Q1054" s="301">
        <v>0.8</v>
      </c>
      <c r="R1054" s="301">
        <v>10.1</v>
      </c>
      <c r="S1054" s="302">
        <v>60</v>
      </c>
      <c r="AE1054" s="311"/>
      <c r="AF1054" s="311"/>
      <c r="AG1054" s="311"/>
      <c r="AH1054" s="311"/>
      <c r="AI1054" s="311"/>
      <c r="AJ1054" s="311"/>
      <c r="AK1054" s="311"/>
      <c r="AL1054" s="311"/>
      <c r="AM1054" s="311"/>
    </row>
    <row r="1055" spans="2:39" ht="15" customHeight="1" x14ac:dyDescent="0.15">
      <c r="B1055" s="435"/>
      <c r="C1055" s="433"/>
      <c r="D1055" s="299" t="s">
        <v>524</v>
      </c>
      <c r="E1055" s="300">
        <v>0</v>
      </c>
      <c r="F1055" s="301">
        <v>0</v>
      </c>
      <c r="G1055" s="301">
        <v>8</v>
      </c>
      <c r="H1055" s="301">
        <v>8</v>
      </c>
      <c r="I1055" s="301">
        <v>25</v>
      </c>
      <c r="J1055" s="301">
        <v>13</v>
      </c>
      <c r="K1055" s="301">
        <v>12</v>
      </c>
      <c r="L1055" s="301">
        <v>0.11</v>
      </c>
      <c r="M1055" s="301">
        <v>1.84</v>
      </c>
      <c r="N1055" s="301">
        <v>1.95</v>
      </c>
      <c r="O1055" s="301"/>
      <c r="P1055" s="301" t="s">
        <v>508</v>
      </c>
      <c r="Q1055" s="301">
        <v>1.4</v>
      </c>
      <c r="R1055" s="301">
        <v>9.8000000000000007</v>
      </c>
      <c r="S1055" s="302">
        <v>61</v>
      </c>
      <c r="AE1055" s="311"/>
      <c r="AF1055" s="311"/>
      <c r="AG1055" s="311"/>
      <c r="AH1055" s="311"/>
      <c r="AI1055" s="311"/>
      <c r="AJ1055" s="311"/>
      <c r="AK1055" s="311"/>
      <c r="AL1055" s="311"/>
      <c r="AM1055" s="311"/>
    </row>
    <row r="1056" spans="2:39" ht="15" customHeight="1" x14ac:dyDescent="0.15">
      <c r="B1056" s="435"/>
      <c r="C1056" s="433"/>
      <c r="D1056" s="299" t="s">
        <v>525</v>
      </c>
      <c r="E1056" s="300">
        <v>0</v>
      </c>
      <c r="F1056" s="301">
        <v>0</v>
      </c>
      <c r="G1056" s="301">
        <v>10</v>
      </c>
      <c r="H1056" s="301">
        <v>10</v>
      </c>
      <c r="I1056" s="301">
        <v>23</v>
      </c>
      <c r="J1056" s="301">
        <v>12</v>
      </c>
      <c r="K1056" s="301">
        <v>9</v>
      </c>
      <c r="L1056" s="301">
        <v>0.13</v>
      </c>
      <c r="M1056" s="301">
        <v>1.88</v>
      </c>
      <c r="N1056" s="301">
        <v>2.0099999999999998</v>
      </c>
      <c r="O1056" s="301"/>
      <c r="P1056" s="301" t="s">
        <v>500</v>
      </c>
      <c r="Q1056" s="301">
        <v>1.7</v>
      </c>
      <c r="R1056" s="301">
        <v>9.8000000000000007</v>
      </c>
      <c r="S1056" s="302">
        <v>63</v>
      </c>
      <c r="AE1056" s="311"/>
      <c r="AF1056" s="311"/>
      <c r="AG1056" s="311"/>
      <c r="AH1056" s="311"/>
      <c r="AI1056" s="311"/>
      <c r="AJ1056" s="311"/>
      <c r="AK1056" s="311"/>
      <c r="AL1056" s="311"/>
      <c r="AM1056" s="311"/>
    </row>
    <row r="1057" spans="2:39" ht="15" customHeight="1" x14ac:dyDescent="0.15">
      <c r="B1057" s="435"/>
      <c r="C1057" s="433"/>
      <c r="D1057" s="299" t="s">
        <v>526</v>
      </c>
      <c r="E1057" s="300">
        <v>1</v>
      </c>
      <c r="F1057" s="301">
        <v>0</v>
      </c>
      <c r="G1057" s="301">
        <v>8</v>
      </c>
      <c r="H1057" s="301">
        <v>8</v>
      </c>
      <c r="I1057" s="301">
        <v>22</v>
      </c>
      <c r="J1057" s="301">
        <v>18</v>
      </c>
      <c r="K1057" s="301">
        <v>9</v>
      </c>
      <c r="L1057" s="301">
        <v>0.08</v>
      </c>
      <c r="M1057" s="301">
        <v>1.89</v>
      </c>
      <c r="N1057" s="301">
        <v>1.97</v>
      </c>
      <c r="O1057" s="301"/>
      <c r="P1057" s="301" t="s">
        <v>495</v>
      </c>
      <c r="Q1057" s="301">
        <v>1.2</v>
      </c>
      <c r="R1057" s="301">
        <v>9.3000000000000007</v>
      </c>
      <c r="S1057" s="302">
        <v>66</v>
      </c>
      <c r="AE1057" s="311"/>
      <c r="AF1057" s="311"/>
      <c r="AG1057" s="311"/>
      <c r="AH1057" s="311"/>
      <c r="AI1057" s="311"/>
      <c r="AJ1057" s="311"/>
      <c r="AK1057" s="311"/>
      <c r="AL1057" s="311"/>
      <c r="AM1057" s="311"/>
    </row>
    <row r="1058" spans="2:39" ht="15" customHeight="1" x14ac:dyDescent="0.15">
      <c r="B1058" s="435"/>
      <c r="C1058" s="433"/>
      <c r="D1058" s="299" t="s">
        <v>527</v>
      </c>
      <c r="E1058" s="300">
        <v>1</v>
      </c>
      <c r="F1058" s="301">
        <v>0</v>
      </c>
      <c r="G1058" s="301">
        <v>8</v>
      </c>
      <c r="H1058" s="301">
        <v>8</v>
      </c>
      <c r="I1058" s="301">
        <v>21</v>
      </c>
      <c r="J1058" s="301">
        <v>18</v>
      </c>
      <c r="K1058" s="301">
        <v>18</v>
      </c>
      <c r="L1058" s="301">
        <v>0.08</v>
      </c>
      <c r="M1058" s="301">
        <v>1.82</v>
      </c>
      <c r="N1058" s="301">
        <v>1.9</v>
      </c>
      <c r="O1058" s="301"/>
      <c r="P1058" s="301" t="s">
        <v>495</v>
      </c>
      <c r="Q1058" s="301">
        <v>0.8</v>
      </c>
      <c r="R1058" s="301">
        <v>9</v>
      </c>
      <c r="S1058" s="302">
        <v>67</v>
      </c>
      <c r="AE1058" s="311"/>
      <c r="AF1058" s="311"/>
      <c r="AG1058" s="311"/>
      <c r="AH1058" s="311"/>
      <c r="AI1058" s="311"/>
      <c r="AJ1058" s="311"/>
      <c r="AK1058" s="311"/>
      <c r="AL1058" s="311"/>
      <c r="AM1058" s="311"/>
    </row>
    <row r="1059" spans="2:39" ht="15" customHeight="1" x14ac:dyDescent="0.15">
      <c r="B1059" s="435"/>
      <c r="C1059" s="433"/>
      <c r="D1059" s="299" t="s">
        <v>528</v>
      </c>
      <c r="E1059" s="300">
        <v>1</v>
      </c>
      <c r="F1059" s="301">
        <v>0</v>
      </c>
      <c r="G1059" s="301">
        <v>7</v>
      </c>
      <c r="H1059" s="301">
        <v>7</v>
      </c>
      <c r="I1059" s="301">
        <v>20</v>
      </c>
      <c r="J1059" s="301">
        <v>25</v>
      </c>
      <c r="K1059" s="301">
        <v>20</v>
      </c>
      <c r="L1059" s="301">
        <v>0</v>
      </c>
      <c r="M1059" s="301">
        <v>2.0099999999999998</v>
      </c>
      <c r="N1059" s="301">
        <v>2.0099999999999998</v>
      </c>
      <c r="O1059" s="301"/>
      <c r="P1059" s="301" t="s">
        <v>541</v>
      </c>
      <c r="Q1059" s="301">
        <v>0.8</v>
      </c>
      <c r="R1059" s="301">
        <v>9</v>
      </c>
      <c r="S1059" s="302">
        <v>69</v>
      </c>
      <c r="AE1059" s="311"/>
      <c r="AF1059" s="311"/>
      <c r="AG1059" s="311"/>
      <c r="AH1059" s="311"/>
      <c r="AI1059" s="311"/>
      <c r="AJ1059" s="311"/>
      <c r="AK1059" s="311"/>
      <c r="AL1059" s="311"/>
      <c r="AM1059" s="311"/>
    </row>
    <row r="1060" spans="2:39" ht="15" customHeight="1" x14ac:dyDescent="0.15">
      <c r="B1060" s="435"/>
      <c r="C1060" s="433"/>
      <c r="D1060" s="299" t="s">
        <v>529</v>
      </c>
      <c r="E1060" s="300">
        <v>0</v>
      </c>
      <c r="F1060" s="301">
        <v>0</v>
      </c>
      <c r="G1060" s="301">
        <v>7</v>
      </c>
      <c r="H1060" s="301">
        <v>7</v>
      </c>
      <c r="I1060" s="301">
        <v>18</v>
      </c>
      <c r="J1060" s="301">
        <v>21</v>
      </c>
      <c r="K1060" s="301">
        <v>12</v>
      </c>
      <c r="L1060" s="301">
        <v>0</v>
      </c>
      <c r="M1060" s="301">
        <v>1.9</v>
      </c>
      <c r="N1060" s="301">
        <v>1.9</v>
      </c>
      <c r="O1060" s="301"/>
      <c r="P1060" s="301" t="s">
        <v>500</v>
      </c>
      <c r="Q1060" s="301">
        <v>1.7</v>
      </c>
      <c r="R1060" s="301">
        <v>9.1</v>
      </c>
      <c r="S1060" s="302">
        <v>72</v>
      </c>
      <c r="AC1060" s="311"/>
      <c r="AD1060" s="311"/>
      <c r="AE1060" s="311"/>
      <c r="AF1060" s="311"/>
      <c r="AG1060" s="311"/>
      <c r="AH1060" s="311"/>
      <c r="AI1060" s="311"/>
      <c r="AJ1060" s="311"/>
      <c r="AK1060" s="311"/>
      <c r="AL1060" s="311"/>
      <c r="AM1060" s="311"/>
    </row>
    <row r="1061" spans="2:39" ht="15" customHeight="1" x14ac:dyDescent="0.15">
      <c r="B1061" s="435"/>
      <c r="C1061" s="433"/>
      <c r="D1061" s="299" t="s">
        <v>530</v>
      </c>
      <c r="E1061" s="300">
        <v>0</v>
      </c>
      <c r="F1061" s="301">
        <v>0</v>
      </c>
      <c r="G1061" s="301">
        <v>7</v>
      </c>
      <c r="H1061" s="301">
        <v>7</v>
      </c>
      <c r="I1061" s="301">
        <v>18</v>
      </c>
      <c r="J1061" s="301">
        <v>24</v>
      </c>
      <c r="K1061" s="301">
        <v>11</v>
      </c>
      <c r="L1061" s="301">
        <v>0</v>
      </c>
      <c r="M1061" s="301">
        <v>1.79</v>
      </c>
      <c r="N1061" s="301">
        <v>1.79</v>
      </c>
      <c r="O1061" s="301"/>
      <c r="P1061" s="301" t="s">
        <v>533</v>
      </c>
      <c r="Q1061" s="301">
        <v>0.8</v>
      </c>
      <c r="R1061" s="301">
        <v>8.5</v>
      </c>
      <c r="S1061" s="302">
        <v>71</v>
      </c>
      <c r="AD1061" s="311"/>
      <c r="AE1061" s="311"/>
      <c r="AF1061" s="311"/>
      <c r="AG1061" s="311"/>
      <c r="AH1061" s="311"/>
      <c r="AI1061" s="311"/>
      <c r="AJ1061" s="311"/>
      <c r="AK1061" s="311"/>
      <c r="AL1061" s="311"/>
      <c r="AM1061" s="311"/>
    </row>
    <row r="1062" spans="2:39" ht="15" customHeight="1" x14ac:dyDescent="0.15">
      <c r="B1062" s="435"/>
      <c r="C1062" s="434"/>
      <c r="D1062" s="299" t="s">
        <v>531</v>
      </c>
      <c r="E1062" s="300">
        <v>0</v>
      </c>
      <c r="F1062" s="301">
        <v>0</v>
      </c>
      <c r="G1062" s="301">
        <v>5</v>
      </c>
      <c r="H1062" s="301">
        <v>5</v>
      </c>
      <c r="I1062" s="301">
        <v>14</v>
      </c>
      <c r="J1062" s="301">
        <v>14</v>
      </c>
      <c r="K1062" s="301">
        <v>10</v>
      </c>
      <c r="L1062" s="301">
        <v>0</v>
      </c>
      <c r="M1062" s="301">
        <v>2.2200000000000002</v>
      </c>
      <c r="N1062" s="301">
        <v>2.2200000000000002</v>
      </c>
      <c r="O1062" s="301"/>
      <c r="P1062" s="301" t="s">
        <v>508</v>
      </c>
      <c r="Q1062" s="301">
        <v>1.6</v>
      </c>
      <c r="R1062" s="301">
        <v>8.5</v>
      </c>
      <c r="S1062" s="302">
        <v>83</v>
      </c>
      <c r="AD1062" s="311"/>
      <c r="AE1062" s="311"/>
      <c r="AF1062" s="311"/>
      <c r="AG1062" s="311"/>
      <c r="AH1062" s="311"/>
      <c r="AI1062" s="311"/>
      <c r="AJ1062" s="311"/>
      <c r="AK1062" s="311"/>
      <c r="AL1062" s="311"/>
      <c r="AM1062" s="311"/>
    </row>
    <row r="1063" spans="2:39" ht="15" customHeight="1" x14ac:dyDescent="0.15">
      <c r="B1063" s="435"/>
      <c r="C1063" s="432">
        <v>42677</v>
      </c>
      <c r="D1063" s="299" t="s">
        <v>494</v>
      </c>
      <c r="E1063" s="300">
        <v>0</v>
      </c>
      <c r="F1063" s="301">
        <v>0</v>
      </c>
      <c r="G1063" s="301">
        <v>5</v>
      </c>
      <c r="H1063" s="301">
        <v>5</v>
      </c>
      <c r="I1063" s="301">
        <v>15</v>
      </c>
      <c r="J1063" s="301">
        <v>17</v>
      </c>
      <c r="K1063" s="301">
        <v>8</v>
      </c>
      <c r="L1063" s="301">
        <v>0.12</v>
      </c>
      <c r="M1063" s="301">
        <v>2.06</v>
      </c>
      <c r="N1063" s="301">
        <v>2.1800000000000002</v>
      </c>
      <c r="O1063" s="301"/>
      <c r="P1063" s="301" t="s">
        <v>495</v>
      </c>
      <c r="Q1063" s="301">
        <v>2.2000000000000002</v>
      </c>
      <c r="R1063" s="301">
        <v>8.5</v>
      </c>
      <c r="S1063" s="302">
        <v>83</v>
      </c>
      <c r="AD1063" s="311"/>
      <c r="AE1063" s="311"/>
      <c r="AF1063" s="311"/>
      <c r="AG1063" s="311"/>
      <c r="AH1063" s="311"/>
      <c r="AI1063" s="311"/>
      <c r="AJ1063" s="311"/>
      <c r="AK1063" s="311"/>
      <c r="AL1063" s="311"/>
      <c r="AM1063" s="311"/>
    </row>
    <row r="1064" spans="2:39" ht="15" customHeight="1" x14ac:dyDescent="0.15">
      <c r="B1064" s="435"/>
      <c r="C1064" s="433"/>
      <c r="D1064" s="299" t="s">
        <v>497</v>
      </c>
      <c r="E1064" s="300">
        <v>0</v>
      </c>
      <c r="F1064" s="301">
        <v>0</v>
      </c>
      <c r="G1064" s="301">
        <v>5</v>
      </c>
      <c r="H1064" s="301">
        <v>5</v>
      </c>
      <c r="I1064" s="301">
        <v>21</v>
      </c>
      <c r="J1064" s="301">
        <v>10</v>
      </c>
      <c r="K1064" s="301">
        <v>12</v>
      </c>
      <c r="L1064" s="301">
        <v>0</v>
      </c>
      <c r="M1064" s="301">
        <v>1.86</v>
      </c>
      <c r="N1064" s="301">
        <v>1.86</v>
      </c>
      <c r="O1064" s="301"/>
      <c r="P1064" s="301" t="s">
        <v>533</v>
      </c>
      <c r="Q1064" s="301">
        <v>1.4</v>
      </c>
      <c r="R1064" s="301">
        <v>8.4</v>
      </c>
      <c r="S1064" s="302">
        <v>85</v>
      </c>
      <c r="AD1064" s="311"/>
      <c r="AE1064" s="311"/>
      <c r="AF1064" s="311"/>
      <c r="AG1064" s="311"/>
      <c r="AH1064" s="311"/>
      <c r="AI1064" s="311"/>
      <c r="AJ1064" s="311"/>
      <c r="AK1064" s="311"/>
      <c r="AL1064" s="311"/>
      <c r="AM1064" s="311"/>
    </row>
    <row r="1065" spans="2:39" ht="15" customHeight="1" x14ac:dyDescent="0.15">
      <c r="B1065" s="435"/>
      <c r="C1065" s="433"/>
      <c r="D1065" s="299" t="s">
        <v>499</v>
      </c>
      <c r="E1065" s="300">
        <v>0</v>
      </c>
      <c r="F1065" s="301">
        <v>0</v>
      </c>
      <c r="G1065" s="301">
        <v>4</v>
      </c>
      <c r="H1065" s="301">
        <v>4</v>
      </c>
      <c r="I1065" s="301">
        <v>20</v>
      </c>
      <c r="J1065" s="301">
        <v>18</v>
      </c>
      <c r="K1065" s="301">
        <v>11</v>
      </c>
      <c r="L1065" s="301">
        <v>0</v>
      </c>
      <c r="M1065" s="301">
        <v>1.86</v>
      </c>
      <c r="N1065" s="301">
        <v>1.86</v>
      </c>
      <c r="O1065" s="301"/>
      <c r="P1065" s="301" t="s">
        <v>495</v>
      </c>
      <c r="Q1065" s="301">
        <v>2.1</v>
      </c>
      <c r="R1065" s="301">
        <v>8.3000000000000007</v>
      </c>
      <c r="S1065" s="302">
        <v>90</v>
      </c>
      <c r="AD1065" s="311"/>
      <c r="AE1065" s="311"/>
      <c r="AF1065" s="311"/>
      <c r="AG1065" s="311"/>
      <c r="AH1065" s="311"/>
      <c r="AI1065" s="311"/>
      <c r="AJ1065" s="311"/>
      <c r="AK1065" s="311"/>
      <c r="AL1065" s="311"/>
      <c r="AM1065" s="311"/>
    </row>
    <row r="1066" spans="2:39" ht="15" customHeight="1" x14ac:dyDescent="0.15">
      <c r="B1066" s="435"/>
      <c r="C1066" s="433"/>
      <c r="D1066" s="299" t="s">
        <v>502</v>
      </c>
      <c r="E1066" s="300">
        <v>0</v>
      </c>
      <c r="F1066" s="301">
        <v>0</v>
      </c>
      <c r="G1066" s="301">
        <v>4</v>
      </c>
      <c r="H1066" s="301">
        <v>4</v>
      </c>
      <c r="I1066" s="301">
        <v>21</v>
      </c>
      <c r="J1066" s="301">
        <v>20</v>
      </c>
      <c r="K1066" s="301">
        <v>11</v>
      </c>
      <c r="L1066" s="301">
        <v>7.0000000000000007E-2</v>
      </c>
      <c r="M1066" s="301">
        <v>1.97</v>
      </c>
      <c r="N1066" s="301">
        <v>2.04</v>
      </c>
      <c r="O1066" s="301"/>
      <c r="P1066" s="301" t="s">
        <v>500</v>
      </c>
      <c r="Q1066" s="301">
        <v>1.9</v>
      </c>
      <c r="R1066" s="301">
        <v>8.6</v>
      </c>
      <c r="S1066" s="302">
        <v>86</v>
      </c>
      <c r="AD1066" s="311"/>
      <c r="AE1066" s="311"/>
      <c r="AF1066" s="311"/>
      <c r="AG1066" s="311"/>
      <c r="AH1066" s="311"/>
      <c r="AI1066" s="311"/>
      <c r="AJ1066" s="311"/>
      <c r="AK1066" s="311"/>
      <c r="AL1066" s="311"/>
      <c r="AM1066" s="311"/>
    </row>
    <row r="1067" spans="2:39" ht="15" customHeight="1" x14ac:dyDescent="0.15">
      <c r="B1067" s="435"/>
      <c r="C1067" s="433"/>
      <c r="D1067" s="299" t="s">
        <v>505</v>
      </c>
      <c r="E1067" s="300">
        <v>0</v>
      </c>
      <c r="F1067" s="301">
        <v>0</v>
      </c>
      <c r="G1067" s="301">
        <v>6</v>
      </c>
      <c r="H1067" s="301">
        <v>6</v>
      </c>
      <c r="I1067" s="301">
        <v>15</v>
      </c>
      <c r="J1067" s="301">
        <v>16</v>
      </c>
      <c r="K1067" s="301">
        <v>10</v>
      </c>
      <c r="L1067" s="301">
        <v>7.0000000000000007E-2</v>
      </c>
      <c r="M1067" s="301">
        <v>1.87</v>
      </c>
      <c r="N1067" s="301">
        <v>1.94</v>
      </c>
      <c r="O1067" s="301"/>
      <c r="P1067" s="301" t="s">
        <v>500</v>
      </c>
      <c r="Q1067" s="301">
        <v>1.6</v>
      </c>
      <c r="R1067" s="301">
        <v>8.6999999999999993</v>
      </c>
      <c r="S1067" s="302">
        <v>85</v>
      </c>
      <c r="AD1067" s="311"/>
      <c r="AE1067" s="311"/>
      <c r="AF1067" s="311"/>
      <c r="AG1067" s="311"/>
      <c r="AH1067" s="311"/>
      <c r="AI1067" s="311"/>
      <c r="AJ1067" s="311"/>
      <c r="AK1067" s="311"/>
      <c r="AL1067" s="311"/>
      <c r="AM1067" s="311"/>
    </row>
    <row r="1068" spans="2:39" ht="15" customHeight="1" x14ac:dyDescent="0.15">
      <c r="B1068" s="435"/>
      <c r="C1068" s="433"/>
      <c r="D1068" s="299" t="s">
        <v>507</v>
      </c>
      <c r="E1068" s="300">
        <v>0</v>
      </c>
      <c r="F1068" s="301">
        <v>0</v>
      </c>
      <c r="G1068" s="301">
        <v>5</v>
      </c>
      <c r="H1068" s="301">
        <v>5</v>
      </c>
      <c r="I1068" s="301">
        <v>15</v>
      </c>
      <c r="J1068" s="301">
        <v>20</v>
      </c>
      <c r="K1068" s="301">
        <v>11</v>
      </c>
      <c r="L1068" s="301">
        <v>0</v>
      </c>
      <c r="M1068" s="301">
        <v>1.97</v>
      </c>
      <c r="N1068" s="301">
        <v>1.97</v>
      </c>
      <c r="O1068" s="301"/>
      <c r="P1068" s="301" t="s">
        <v>508</v>
      </c>
      <c r="Q1068" s="301">
        <v>1.9</v>
      </c>
      <c r="R1068" s="301">
        <v>8.6</v>
      </c>
      <c r="S1068" s="302">
        <v>87</v>
      </c>
      <c r="AD1068" s="311"/>
      <c r="AE1068" s="311"/>
      <c r="AF1068" s="311"/>
      <c r="AG1068" s="311"/>
      <c r="AH1068" s="311"/>
      <c r="AI1068" s="311"/>
      <c r="AJ1068" s="311"/>
      <c r="AK1068" s="311"/>
      <c r="AL1068" s="311"/>
      <c r="AM1068" s="311"/>
    </row>
    <row r="1069" spans="2:39" ht="15" customHeight="1" x14ac:dyDescent="0.15">
      <c r="B1069" s="435"/>
      <c r="C1069" s="433"/>
      <c r="D1069" s="299" t="s">
        <v>510</v>
      </c>
      <c r="E1069" s="300">
        <v>0</v>
      </c>
      <c r="F1069" s="301">
        <v>0</v>
      </c>
      <c r="G1069" s="301">
        <v>6</v>
      </c>
      <c r="H1069" s="301">
        <v>6</v>
      </c>
      <c r="I1069" s="301">
        <v>14</v>
      </c>
      <c r="J1069" s="301">
        <v>19</v>
      </c>
      <c r="K1069" s="301">
        <v>11</v>
      </c>
      <c r="L1069" s="301">
        <v>0</v>
      </c>
      <c r="M1069" s="301">
        <v>2.02</v>
      </c>
      <c r="N1069" s="301">
        <v>2.02</v>
      </c>
      <c r="O1069" s="301"/>
      <c r="P1069" s="301" t="s">
        <v>495</v>
      </c>
      <c r="Q1069" s="301">
        <v>1.2</v>
      </c>
      <c r="R1069" s="301">
        <v>8.6999999999999993</v>
      </c>
      <c r="S1069" s="302">
        <v>85</v>
      </c>
      <c r="AD1069" s="311"/>
      <c r="AE1069" s="311"/>
      <c r="AF1069" s="311"/>
      <c r="AG1069" s="311"/>
      <c r="AH1069" s="311"/>
      <c r="AI1069" s="311"/>
      <c r="AJ1069" s="311"/>
      <c r="AK1069" s="311"/>
      <c r="AL1069" s="311"/>
      <c r="AM1069" s="311"/>
    </row>
    <row r="1070" spans="2:39" ht="15" customHeight="1" x14ac:dyDescent="0.15">
      <c r="B1070" s="435"/>
      <c r="C1070" s="433"/>
      <c r="D1070" s="299" t="s">
        <v>512</v>
      </c>
      <c r="E1070" s="300">
        <v>0</v>
      </c>
      <c r="F1070" s="301">
        <v>1</v>
      </c>
      <c r="G1070" s="301">
        <v>6</v>
      </c>
      <c r="H1070" s="301">
        <v>7</v>
      </c>
      <c r="I1070" s="301">
        <v>14</v>
      </c>
      <c r="J1070" s="301">
        <v>14</v>
      </c>
      <c r="K1070" s="301">
        <v>10</v>
      </c>
      <c r="L1070" s="301">
        <v>0</v>
      </c>
      <c r="M1070" s="301">
        <v>2.0299999999999998</v>
      </c>
      <c r="N1070" s="301">
        <v>2.0299999999999998</v>
      </c>
      <c r="O1070" s="301"/>
      <c r="P1070" s="301" t="s">
        <v>500</v>
      </c>
      <c r="Q1070" s="301">
        <v>1.8</v>
      </c>
      <c r="R1070" s="301">
        <v>10.7</v>
      </c>
      <c r="S1070" s="302">
        <v>79</v>
      </c>
      <c r="AD1070" s="311"/>
      <c r="AE1070" s="311"/>
      <c r="AF1070" s="311"/>
      <c r="AG1070" s="311"/>
      <c r="AH1070" s="311"/>
      <c r="AI1070" s="311"/>
      <c r="AJ1070" s="311"/>
      <c r="AK1070" s="311"/>
      <c r="AL1070" s="311"/>
      <c r="AM1070" s="311"/>
    </row>
    <row r="1071" spans="2:39" ht="15" customHeight="1" x14ac:dyDescent="0.15">
      <c r="B1071" s="435"/>
      <c r="C1071" s="433"/>
      <c r="D1071" s="299" t="s">
        <v>513</v>
      </c>
      <c r="E1071" s="300">
        <v>0</v>
      </c>
      <c r="F1071" s="301">
        <v>1</v>
      </c>
      <c r="G1071" s="301">
        <v>6</v>
      </c>
      <c r="H1071" s="301">
        <v>7</v>
      </c>
      <c r="I1071" s="301">
        <v>21</v>
      </c>
      <c r="J1071" s="301">
        <v>23</v>
      </c>
      <c r="K1071" s="301">
        <v>10</v>
      </c>
      <c r="L1071" s="301">
        <v>0</v>
      </c>
      <c r="M1071" s="301">
        <v>1.96</v>
      </c>
      <c r="N1071" s="301">
        <v>1.96</v>
      </c>
      <c r="O1071" s="301"/>
      <c r="P1071" s="301" t="s">
        <v>541</v>
      </c>
      <c r="Q1071" s="301">
        <v>2</v>
      </c>
      <c r="R1071" s="301">
        <v>12.2</v>
      </c>
      <c r="S1071" s="302">
        <v>71</v>
      </c>
      <c r="AD1071" s="311"/>
      <c r="AE1071" s="311"/>
      <c r="AF1071" s="311"/>
      <c r="AG1071" s="311"/>
      <c r="AH1071" s="311"/>
      <c r="AI1071" s="311"/>
      <c r="AJ1071" s="311"/>
      <c r="AK1071" s="311"/>
      <c r="AL1071" s="311"/>
      <c r="AM1071" s="311"/>
    </row>
    <row r="1072" spans="2:39" ht="15" customHeight="1" thickBot="1" x14ac:dyDescent="0.2">
      <c r="B1072" s="435"/>
      <c r="C1072" s="433"/>
      <c r="D1072" s="312" t="s">
        <v>514</v>
      </c>
      <c r="E1072" s="313">
        <v>0</v>
      </c>
      <c r="F1072" s="306">
        <v>2</v>
      </c>
      <c r="G1072" s="306">
        <v>7</v>
      </c>
      <c r="H1072" s="306">
        <v>9</v>
      </c>
      <c r="I1072" s="306">
        <v>28</v>
      </c>
      <c r="J1072" s="306">
        <v>16</v>
      </c>
      <c r="K1072" s="306">
        <v>8</v>
      </c>
      <c r="L1072" s="306">
        <v>0.13</v>
      </c>
      <c r="M1072" s="306">
        <v>1.95</v>
      </c>
      <c r="N1072" s="306">
        <v>2.08</v>
      </c>
      <c r="O1072" s="306"/>
      <c r="P1072" s="306" t="s">
        <v>536</v>
      </c>
      <c r="Q1072" s="306">
        <v>1.5</v>
      </c>
      <c r="R1072" s="306">
        <v>14.6</v>
      </c>
      <c r="S1072" s="307">
        <v>65</v>
      </c>
      <c r="AD1072" s="311"/>
      <c r="AE1072" s="311"/>
      <c r="AF1072" s="311"/>
      <c r="AG1072" s="311"/>
      <c r="AH1072" s="311"/>
      <c r="AI1072" s="311"/>
      <c r="AJ1072" s="311"/>
      <c r="AK1072" s="311"/>
      <c r="AL1072" s="311"/>
      <c r="AM1072" s="311"/>
    </row>
    <row r="1073" spans="2:52" ht="15" customHeight="1" x14ac:dyDescent="0.15">
      <c r="B1073" s="437"/>
      <c r="C1073" s="433"/>
      <c r="D1073" s="295" t="s">
        <v>516</v>
      </c>
      <c r="E1073" s="296">
        <v>1</v>
      </c>
      <c r="F1073" s="297">
        <v>1</v>
      </c>
      <c r="G1073" s="297">
        <v>6</v>
      </c>
      <c r="H1073" s="297">
        <v>7</v>
      </c>
      <c r="I1073" s="297">
        <v>35</v>
      </c>
      <c r="J1073" s="297">
        <v>12</v>
      </c>
      <c r="K1073" s="297">
        <v>6</v>
      </c>
      <c r="L1073" s="297">
        <v>0</v>
      </c>
      <c r="M1073" s="297">
        <v>1.81</v>
      </c>
      <c r="N1073" s="297">
        <v>1.81</v>
      </c>
      <c r="O1073" s="297"/>
      <c r="P1073" s="297" t="s">
        <v>495</v>
      </c>
      <c r="Q1073" s="297">
        <v>1.5</v>
      </c>
      <c r="R1073" s="297">
        <v>15</v>
      </c>
      <c r="S1073" s="298">
        <v>59</v>
      </c>
      <c r="AD1073" s="311"/>
      <c r="AE1073" s="311"/>
      <c r="AF1073" s="311"/>
      <c r="AG1073" s="311"/>
      <c r="AH1073" s="311"/>
      <c r="AI1073" s="311"/>
      <c r="AJ1073" s="311"/>
      <c r="AK1073" s="311"/>
      <c r="AL1073" s="311"/>
      <c r="AM1073" s="311"/>
    </row>
    <row r="1074" spans="2:52" ht="15" customHeight="1" x14ac:dyDescent="0.15">
      <c r="B1074" s="437"/>
      <c r="C1074" s="433"/>
      <c r="D1074" s="299" t="s">
        <v>518</v>
      </c>
      <c r="E1074" s="300">
        <v>1</v>
      </c>
      <c r="F1074" s="301">
        <v>2</v>
      </c>
      <c r="G1074" s="301">
        <v>6</v>
      </c>
      <c r="H1074" s="301">
        <v>8</v>
      </c>
      <c r="I1074" s="301">
        <v>38</v>
      </c>
      <c r="J1074" s="301">
        <v>13</v>
      </c>
      <c r="K1074" s="301">
        <v>8</v>
      </c>
      <c r="L1074" s="301">
        <v>0</v>
      </c>
      <c r="M1074" s="301">
        <v>1.91</v>
      </c>
      <c r="N1074" s="301">
        <v>1.91</v>
      </c>
      <c r="O1074" s="301"/>
      <c r="P1074" s="301" t="s">
        <v>508</v>
      </c>
      <c r="Q1074" s="301">
        <v>0.9</v>
      </c>
      <c r="R1074" s="301">
        <v>16.8</v>
      </c>
      <c r="S1074" s="302">
        <v>50</v>
      </c>
      <c r="AD1074" s="311"/>
      <c r="AE1074" s="311"/>
      <c r="AF1074" s="311"/>
      <c r="AG1074" s="311"/>
      <c r="AH1074" s="311"/>
      <c r="AI1074" s="311"/>
      <c r="AJ1074" s="311"/>
      <c r="AK1074" s="311"/>
      <c r="AL1074" s="311"/>
      <c r="AM1074" s="311"/>
    </row>
    <row r="1075" spans="2:52" ht="15" customHeight="1" x14ac:dyDescent="0.15">
      <c r="B1075" s="437"/>
      <c r="C1075" s="433"/>
      <c r="D1075" s="299" t="s">
        <v>519</v>
      </c>
      <c r="E1075" s="300">
        <v>1</v>
      </c>
      <c r="F1075" s="301">
        <v>1</v>
      </c>
      <c r="G1075" s="301">
        <v>6</v>
      </c>
      <c r="H1075" s="301">
        <v>7</v>
      </c>
      <c r="I1075" s="301">
        <v>41</v>
      </c>
      <c r="J1075" s="301">
        <v>12</v>
      </c>
      <c r="K1075" s="301">
        <v>6</v>
      </c>
      <c r="L1075" s="301">
        <v>0.15</v>
      </c>
      <c r="M1075" s="301">
        <v>1.9</v>
      </c>
      <c r="N1075" s="301">
        <v>2.0499999999999998</v>
      </c>
      <c r="O1075" s="301"/>
      <c r="P1075" s="301" t="s">
        <v>549</v>
      </c>
      <c r="Q1075" s="301">
        <v>1.1000000000000001</v>
      </c>
      <c r="R1075" s="301">
        <v>17.8</v>
      </c>
      <c r="S1075" s="302">
        <v>47</v>
      </c>
      <c r="AD1075" s="311"/>
      <c r="AE1075" s="311"/>
      <c r="AF1075" s="311"/>
      <c r="AG1075" s="311"/>
      <c r="AH1075" s="311"/>
      <c r="AI1075" s="311"/>
      <c r="AJ1075" s="311"/>
      <c r="AK1075" s="311"/>
      <c r="AL1075" s="311"/>
      <c r="AM1075" s="311"/>
    </row>
    <row r="1076" spans="2:52" ht="15" customHeight="1" x14ac:dyDescent="0.15">
      <c r="B1076" s="437"/>
      <c r="C1076" s="433"/>
      <c r="D1076" s="299" t="s">
        <v>521</v>
      </c>
      <c r="E1076" s="300">
        <v>1</v>
      </c>
      <c r="F1076" s="301">
        <v>0</v>
      </c>
      <c r="G1076" s="301">
        <v>5</v>
      </c>
      <c r="H1076" s="301">
        <v>5</v>
      </c>
      <c r="I1076" s="301">
        <v>43</v>
      </c>
      <c r="J1076" s="301">
        <v>8</v>
      </c>
      <c r="K1076" s="301">
        <v>8</v>
      </c>
      <c r="L1076" s="301">
        <v>0</v>
      </c>
      <c r="M1076" s="301">
        <v>1.82</v>
      </c>
      <c r="N1076" s="301">
        <v>1.82</v>
      </c>
      <c r="O1076" s="301"/>
      <c r="P1076" s="301" t="s">
        <v>549</v>
      </c>
      <c r="Q1076" s="301">
        <v>1.9</v>
      </c>
      <c r="R1076" s="301">
        <v>18.399999999999999</v>
      </c>
      <c r="S1076" s="302">
        <v>23</v>
      </c>
      <c r="AD1076" s="311"/>
      <c r="AE1076" s="311"/>
      <c r="AF1076" s="311"/>
      <c r="AG1076" s="311"/>
      <c r="AH1076" s="311"/>
      <c r="AI1076" s="311"/>
      <c r="AJ1076" s="311"/>
      <c r="AK1076" s="311"/>
      <c r="AL1076" s="311"/>
      <c r="AM1076" s="311"/>
    </row>
    <row r="1077" spans="2:52" ht="15" customHeight="1" x14ac:dyDescent="0.15">
      <c r="B1077" s="437"/>
      <c r="C1077" s="433"/>
      <c r="D1077" s="299" t="s">
        <v>522</v>
      </c>
      <c r="E1077" s="300">
        <v>1</v>
      </c>
      <c r="F1077" s="301">
        <v>0</v>
      </c>
      <c r="G1077" s="301">
        <v>4</v>
      </c>
      <c r="H1077" s="301">
        <v>4</v>
      </c>
      <c r="I1077" s="301">
        <v>42</v>
      </c>
      <c r="J1077" s="301">
        <v>18</v>
      </c>
      <c r="K1077" s="301">
        <v>6</v>
      </c>
      <c r="L1077" s="301">
        <v>7.0000000000000007E-2</v>
      </c>
      <c r="M1077" s="301">
        <v>1.89</v>
      </c>
      <c r="N1077" s="301">
        <v>1.96</v>
      </c>
      <c r="O1077" s="301"/>
      <c r="P1077" s="301" t="s">
        <v>265</v>
      </c>
      <c r="Q1077" s="301">
        <v>3.4</v>
      </c>
      <c r="R1077" s="301">
        <v>18.100000000000001</v>
      </c>
      <c r="S1077" s="302">
        <v>27</v>
      </c>
      <c r="AD1077" s="311"/>
      <c r="AE1077" s="311"/>
      <c r="AF1077" s="311"/>
      <c r="AG1077" s="311"/>
      <c r="AH1077" s="311"/>
      <c r="AI1077" s="311"/>
      <c r="AJ1077" s="311"/>
      <c r="AK1077" s="311"/>
      <c r="AL1077" s="311"/>
      <c r="AM1077" s="311"/>
    </row>
    <row r="1078" spans="2:52" ht="15" customHeight="1" x14ac:dyDescent="0.15">
      <c r="B1078" s="437"/>
      <c r="C1078" s="433"/>
      <c r="D1078" s="299" t="s">
        <v>523</v>
      </c>
      <c r="E1078" s="300">
        <v>0</v>
      </c>
      <c r="F1078" s="301">
        <v>0</v>
      </c>
      <c r="G1078" s="301">
        <v>3</v>
      </c>
      <c r="H1078" s="301">
        <v>3</v>
      </c>
      <c r="I1078" s="301">
        <v>42</v>
      </c>
      <c r="J1078" s="301">
        <v>11</v>
      </c>
      <c r="K1078" s="301">
        <v>4</v>
      </c>
      <c r="L1078" s="301">
        <v>0</v>
      </c>
      <c r="M1078" s="301">
        <v>1.89</v>
      </c>
      <c r="N1078" s="301">
        <v>1.89</v>
      </c>
      <c r="O1078" s="301"/>
      <c r="P1078" s="301" t="s">
        <v>495</v>
      </c>
      <c r="Q1078" s="301">
        <v>4.5</v>
      </c>
      <c r="R1078" s="301">
        <v>15.7</v>
      </c>
      <c r="S1078" s="302">
        <v>32</v>
      </c>
      <c r="AD1078" s="311"/>
      <c r="AE1078" s="311"/>
      <c r="AF1078" s="311"/>
      <c r="AG1078" s="311"/>
      <c r="AH1078" s="311"/>
      <c r="AI1078" s="311"/>
      <c r="AJ1078" s="311"/>
      <c r="AK1078" s="311"/>
      <c r="AL1078" s="311"/>
      <c r="AM1078" s="311"/>
    </row>
    <row r="1079" spans="2:52" ht="15" customHeight="1" x14ac:dyDescent="0.15">
      <c r="B1079" s="437"/>
      <c r="C1079" s="433"/>
      <c r="D1079" s="299" t="s">
        <v>524</v>
      </c>
      <c r="E1079" s="300">
        <v>1</v>
      </c>
      <c r="F1079" s="301">
        <v>0</v>
      </c>
      <c r="G1079" s="301">
        <v>5</v>
      </c>
      <c r="H1079" s="301">
        <v>5</v>
      </c>
      <c r="I1079" s="301">
        <v>39</v>
      </c>
      <c r="J1079" s="301">
        <v>5</v>
      </c>
      <c r="K1079" s="301">
        <v>7</v>
      </c>
      <c r="L1079" s="301">
        <v>0</v>
      </c>
      <c r="M1079" s="301">
        <v>1.9</v>
      </c>
      <c r="N1079" s="301">
        <v>1.9</v>
      </c>
      <c r="O1079" s="301"/>
      <c r="P1079" s="301" t="s">
        <v>495</v>
      </c>
      <c r="Q1079" s="301">
        <v>2.1</v>
      </c>
      <c r="R1079" s="301">
        <v>13.3</v>
      </c>
      <c r="S1079" s="302">
        <v>35</v>
      </c>
      <c r="AD1079" s="311"/>
      <c r="AE1079" s="311"/>
      <c r="AF1079" s="311"/>
      <c r="AG1079" s="311"/>
      <c r="AH1079" s="311"/>
      <c r="AI1079" s="311"/>
      <c r="AJ1079" s="311"/>
      <c r="AK1079" s="311"/>
      <c r="AL1079" s="311"/>
      <c r="AM1079" s="311"/>
    </row>
    <row r="1080" spans="2:52" ht="15" customHeight="1" x14ac:dyDescent="0.15">
      <c r="B1080" s="437"/>
      <c r="C1080" s="433"/>
      <c r="D1080" s="299" t="s">
        <v>525</v>
      </c>
      <c r="E1080" s="300">
        <v>1</v>
      </c>
      <c r="F1080" s="301">
        <v>0</v>
      </c>
      <c r="G1080" s="301">
        <v>8</v>
      </c>
      <c r="H1080" s="301">
        <v>8</v>
      </c>
      <c r="I1080" s="301">
        <v>34</v>
      </c>
      <c r="J1080" s="301">
        <v>6</v>
      </c>
      <c r="K1080" s="301">
        <v>5</v>
      </c>
      <c r="L1080" s="301">
        <v>0</v>
      </c>
      <c r="M1080" s="301">
        <v>1.85</v>
      </c>
      <c r="N1080" s="301">
        <v>1.85</v>
      </c>
      <c r="O1080" s="301"/>
      <c r="P1080" s="301" t="s">
        <v>508</v>
      </c>
      <c r="Q1080" s="301">
        <v>1.8</v>
      </c>
      <c r="R1080" s="301">
        <v>10.199999999999999</v>
      </c>
      <c r="S1080" s="302">
        <v>44</v>
      </c>
      <c r="AD1080" s="311"/>
      <c r="AE1080" s="311"/>
      <c r="AL1080" s="311"/>
    </row>
    <row r="1081" spans="2:52" ht="15" customHeight="1" x14ac:dyDescent="0.15">
      <c r="B1081" s="437"/>
      <c r="C1081" s="433"/>
      <c r="D1081" s="299" t="s">
        <v>526</v>
      </c>
      <c r="E1081" s="300">
        <v>0</v>
      </c>
      <c r="F1081" s="301">
        <v>0</v>
      </c>
      <c r="G1081" s="301">
        <v>6</v>
      </c>
      <c r="H1081" s="301">
        <v>6</v>
      </c>
      <c r="I1081" s="301">
        <v>33</v>
      </c>
      <c r="J1081" s="301">
        <v>13</v>
      </c>
      <c r="K1081" s="301">
        <v>6</v>
      </c>
      <c r="L1081" s="301">
        <v>0.08</v>
      </c>
      <c r="M1081" s="301">
        <v>1.87</v>
      </c>
      <c r="N1081" s="301">
        <v>1.95</v>
      </c>
      <c r="O1081" s="301"/>
      <c r="P1081" s="301" t="s">
        <v>533</v>
      </c>
      <c r="Q1081" s="301">
        <v>0.9</v>
      </c>
      <c r="R1081" s="301">
        <v>10.3</v>
      </c>
      <c r="S1081" s="302">
        <v>52</v>
      </c>
      <c r="AB1081" s="311"/>
      <c r="AC1081" s="311"/>
      <c r="AD1081" s="311"/>
      <c r="AE1081" s="311"/>
      <c r="AF1081" s="311"/>
      <c r="AG1081" s="311"/>
      <c r="AH1081" s="311"/>
      <c r="AI1081" s="311"/>
      <c r="AJ1081" s="311"/>
      <c r="AK1081" s="311"/>
      <c r="AL1081" s="311"/>
      <c r="AM1081" s="311"/>
      <c r="AN1081" s="311"/>
      <c r="AO1081" s="311"/>
      <c r="AP1081" s="311"/>
      <c r="AQ1081" s="311"/>
      <c r="AR1081" s="311"/>
      <c r="AS1081" s="311"/>
      <c r="AT1081" s="311"/>
      <c r="AU1081" s="311"/>
      <c r="AV1081" s="311"/>
      <c r="AW1081" s="311"/>
      <c r="AX1081" s="311"/>
      <c r="AY1081" s="311"/>
    </row>
    <row r="1082" spans="2:52" ht="15" customHeight="1" x14ac:dyDescent="0.15">
      <c r="B1082" s="437"/>
      <c r="C1082" s="433"/>
      <c r="D1082" s="299" t="s">
        <v>527</v>
      </c>
      <c r="E1082" s="300">
        <v>0</v>
      </c>
      <c r="F1082" s="301">
        <v>0</v>
      </c>
      <c r="G1082" s="301">
        <v>7</v>
      </c>
      <c r="H1082" s="301">
        <v>7</v>
      </c>
      <c r="I1082" s="301">
        <v>30</v>
      </c>
      <c r="J1082" s="301">
        <v>16</v>
      </c>
      <c r="K1082" s="301">
        <v>7</v>
      </c>
      <c r="L1082" s="301">
        <v>0</v>
      </c>
      <c r="M1082" s="301">
        <v>1.96</v>
      </c>
      <c r="N1082" s="301">
        <v>1.96</v>
      </c>
      <c r="O1082" s="301"/>
      <c r="P1082" s="301" t="s">
        <v>508</v>
      </c>
      <c r="Q1082" s="301">
        <v>1.3</v>
      </c>
      <c r="R1082" s="301">
        <v>8.9</v>
      </c>
      <c r="S1082" s="302">
        <v>56</v>
      </c>
      <c r="AB1082" s="311"/>
      <c r="AC1082" s="311"/>
      <c r="AD1082" s="311"/>
      <c r="AE1082" s="311"/>
      <c r="AF1082" s="311"/>
      <c r="AG1082" s="311"/>
      <c r="AH1082" s="311"/>
      <c r="AI1082" s="311"/>
      <c r="AJ1082" s="311"/>
      <c r="AK1082" s="311"/>
      <c r="AL1082" s="311"/>
      <c r="AM1082" s="311"/>
      <c r="AN1082" s="311"/>
      <c r="AO1082" s="311"/>
      <c r="AP1082" s="311"/>
      <c r="AQ1082" s="311"/>
      <c r="AR1082" s="311"/>
      <c r="AS1082" s="311"/>
      <c r="AT1082" s="311"/>
      <c r="AU1082" s="311"/>
      <c r="AV1082" s="311"/>
      <c r="AW1082" s="311"/>
      <c r="AX1082" s="311"/>
      <c r="AY1082" s="311"/>
    </row>
    <row r="1083" spans="2:52" ht="15" customHeight="1" x14ac:dyDescent="0.15">
      <c r="B1083" s="437"/>
      <c r="C1083" s="433"/>
      <c r="D1083" s="299" t="s">
        <v>528</v>
      </c>
      <c r="E1083" s="300">
        <v>0</v>
      </c>
      <c r="F1083" s="301">
        <v>0</v>
      </c>
      <c r="G1083" s="301">
        <v>4</v>
      </c>
      <c r="H1083" s="301">
        <v>4</v>
      </c>
      <c r="I1083" s="301">
        <v>31</v>
      </c>
      <c r="J1083" s="301">
        <v>11</v>
      </c>
      <c r="K1083" s="301">
        <v>6</v>
      </c>
      <c r="L1083" s="301">
        <v>0</v>
      </c>
      <c r="M1083" s="301">
        <v>1.94</v>
      </c>
      <c r="N1083" s="301">
        <v>1.94</v>
      </c>
      <c r="O1083" s="301"/>
      <c r="P1083" s="301" t="s">
        <v>520</v>
      </c>
      <c r="Q1083" s="301">
        <v>0.7</v>
      </c>
      <c r="R1083" s="301">
        <v>8.3000000000000007</v>
      </c>
      <c r="S1083" s="302">
        <v>59</v>
      </c>
      <c r="AB1083" s="311"/>
      <c r="AC1083" s="311"/>
      <c r="AD1083" s="311"/>
      <c r="AE1083" s="311"/>
      <c r="AF1083" s="311"/>
      <c r="AG1083" s="311"/>
      <c r="AH1083" s="311"/>
      <c r="AI1083" s="311"/>
      <c r="AJ1083" s="311"/>
      <c r="AK1083" s="311"/>
      <c r="AL1083" s="311"/>
      <c r="AM1083" s="311"/>
      <c r="AN1083" s="311"/>
      <c r="AO1083" s="311"/>
      <c r="AP1083" s="311"/>
      <c r="AQ1083" s="311"/>
      <c r="AR1083" s="311"/>
      <c r="AS1083" s="311"/>
      <c r="AT1083" s="311"/>
      <c r="AU1083" s="311"/>
      <c r="AV1083" s="311"/>
      <c r="AW1083" s="311"/>
      <c r="AX1083" s="311"/>
      <c r="AY1083" s="311"/>
    </row>
    <row r="1084" spans="2:52" ht="15" customHeight="1" x14ac:dyDescent="0.15">
      <c r="B1084" s="437"/>
      <c r="C1084" s="433"/>
      <c r="D1084" s="299" t="s">
        <v>529</v>
      </c>
      <c r="E1084" s="300">
        <v>0</v>
      </c>
      <c r="F1084" s="301">
        <v>0</v>
      </c>
      <c r="G1084" s="301">
        <v>5</v>
      </c>
      <c r="H1084" s="301">
        <v>5</v>
      </c>
      <c r="I1084" s="301">
        <v>25</v>
      </c>
      <c r="J1084" s="301">
        <v>12</v>
      </c>
      <c r="K1084" s="301">
        <v>9</v>
      </c>
      <c r="L1084" s="301">
        <v>0.04</v>
      </c>
      <c r="M1084" s="301">
        <v>1.92</v>
      </c>
      <c r="N1084" s="301">
        <v>1.96</v>
      </c>
      <c r="O1084" s="301"/>
      <c r="P1084" s="301" t="s">
        <v>500</v>
      </c>
      <c r="Q1084" s="301">
        <v>1.2</v>
      </c>
      <c r="R1084" s="301">
        <v>6</v>
      </c>
      <c r="S1084" s="302">
        <v>65</v>
      </c>
      <c r="AB1084" s="311"/>
      <c r="AC1084" s="311"/>
      <c r="AD1084" s="311"/>
      <c r="AE1084" s="311"/>
      <c r="AF1084" s="311"/>
      <c r="AG1084" s="311"/>
      <c r="AH1084" s="311"/>
      <c r="AI1084" s="311"/>
      <c r="AJ1084" s="311"/>
      <c r="AK1084" s="311"/>
      <c r="AL1084" s="311"/>
      <c r="AM1084" s="311"/>
      <c r="AN1084" s="311"/>
      <c r="AO1084" s="311"/>
      <c r="AP1084" s="311"/>
      <c r="AQ1084" s="311"/>
      <c r="AR1084" s="311"/>
      <c r="AS1084" s="311"/>
      <c r="AT1084" s="311"/>
      <c r="AU1084" s="311"/>
      <c r="AV1084" s="311"/>
      <c r="AW1084" s="311"/>
      <c r="AX1084" s="311"/>
      <c r="AY1084" s="311"/>
      <c r="AZ1084" s="311"/>
    </row>
    <row r="1085" spans="2:52" ht="15" customHeight="1" x14ac:dyDescent="0.15">
      <c r="B1085" s="437"/>
      <c r="C1085" s="433"/>
      <c r="D1085" s="299" t="s">
        <v>530</v>
      </c>
      <c r="E1085" s="300">
        <v>0</v>
      </c>
      <c r="F1085" s="301">
        <v>0</v>
      </c>
      <c r="G1085" s="301">
        <v>7</v>
      </c>
      <c r="H1085" s="301">
        <v>7</v>
      </c>
      <c r="I1085" s="301">
        <v>20</v>
      </c>
      <c r="J1085" s="301">
        <v>12</v>
      </c>
      <c r="K1085" s="301">
        <v>8</v>
      </c>
      <c r="L1085" s="301">
        <v>0.8</v>
      </c>
      <c r="M1085" s="301">
        <v>1.88</v>
      </c>
      <c r="N1085" s="301">
        <v>2.68</v>
      </c>
      <c r="O1085" s="301"/>
      <c r="P1085" s="301" t="s">
        <v>535</v>
      </c>
      <c r="Q1085" s="301">
        <v>0.7</v>
      </c>
      <c r="R1085" s="301">
        <v>6.2</v>
      </c>
      <c r="S1085" s="302">
        <v>73</v>
      </c>
      <c r="AB1085" s="311"/>
      <c r="AC1085" s="311"/>
      <c r="AD1085" s="311"/>
      <c r="AE1085" s="311"/>
      <c r="AF1085" s="311"/>
      <c r="AG1085" s="311"/>
      <c r="AH1085" s="311"/>
      <c r="AI1085" s="311"/>
      <c r="AJ1085" s="311"/>
      <c r="AK1085" s="311"/>
      <c r="AL1085" s="311"/>
      <c r="AM1085" s="311"/>
      <c r="AN1085" s="311"/>
      <c r="AO1085" s="311"/>
      <c r="AP1085" s="311"/>
      <c r="AQ1085" s="311"/>
      <c r="AR1085" s="311"/>
      <c r="AS1085" s="311"/>
      <c r="AT1085" s="311"/>
      <c r="AU1085" s="311"/>
      <c r="AV1085" s="311"/>
      <c r="AW1085" s="311"/>
      <c r="AX1085" s="311"/>
      <c r="AY1085" s="311"/>
      <c r="AZ1085" s="311"/>
    </row>
    <row r="1086" spans="2:52" ht="15" customHeight="1" x14ac:dyDescent="0.15">
      <c r="B1086" s="437"/>
      <c r="C1086" s="434"/>
      <c r="D1086" s="314" t="s">
        <v>531</v>
      </c>
      <c r="E1086" s="315">
        <v>0</v>
      </c>
      <c r="F1086" s="316">
        <v>0</v>
      </c>
      <c r="G1086" s="316">
        <v>7</v>
      </c>
      <c r="H1086" s="316">
        <v>7</v>
      </c>
      <c r="I1086" s="316">
        <v>17</v>
      </c>
      <c r="J1086" s="316">
        <v>15</v>
      </c>
      <c r="K1086" s="316">
        <v>9</v>
      </c>
      <c r="L1086" s="316">
        <v>0.31</v>
      </c>
      <c r="M1086" s="316">
        <v>1.87</v>
      </c>
      <c r="N1086" s="316">
        <v>2.1800000000000002</v>
      </c>
      <c r="O1086" s="316"/>
      <c r="P1086" s="316" t="s">
        <v>500</v>
      </c>
      <c r="Q1086" s="316">
        <v>0.8</v>
      </c>
      <c r="R1086" s="316">
        <v>4.5</v>
      </c>
      <c r="S1086" s="317">
        <v>71</v>
      </c>
      <c r="AB1086" s="311"/>
      <c r="AC1086" s="311"/>
      <c r="AD1086" s="311"/>
      <c r="AE1086" s="311"/>
      <c r="AF1086" s="311"/>
      <c r="AG1086" s="311"/>
      <c r="AH1086" s="311"/>
      <c r="AI1086" s="311"/>
      <c r="AJ1086" s="311"/>
      <c r="AK1086" s="311"/>
      <c r="AL1086" s="311"/>
      <c r="AM1086" s="311"/>
      <c r="AN1086" s="311"/>
      <c r="AO1086" s="311"/>
      <c r="AP1086" s="311"/>
      <c r="AQ1086" s="311"/>
      <c r="AR1086" s="311"/>
      <c r="AS1086" s="311"/>
      <c r="AT1086" s="311"/>
      <c r="AU1086" s="311"/>
      <c r="AV1086" s="311"/>
      <c r="AW1086" s="311"/>
      <c r="AX1086" s="311"/>
      <c r="AY1086" s="311"/>
      <c r="AZ1086" s="311"/>
    </row>
    <row r="1087" spans="2:52" ht="15" customHeight="1" x14ac:dyDescent="0.15">
      <c r="B1087" s="429"/>
      <c r="C1087" s="432">
        <v>42754</v>
      </c>
      <c r="D1087" s="295" t="s">
        <v>494</v>
      </c>
      <c r="E1087" s="296">
        <v>1</v>
      </c>
      <c r="F1087" s="297">
        <v>0</v>
      </c>
      <c r="G1087" s="297">
        <v>11</v>
      </c>
      <c r="H1087" s="297">
        <v>11</v>
      </c>
      <c r="I1087" s="297">
        <v>6</v>
      </c>
      <c r="J1087" s="297">
        <v>16</v>
      </c>
      <c r="K1087" s="297">
        <v>17</v>
      </c>
      <c r="L1087" s="297">
        <v>0.14000000000000001</v>
      </c>
      <c r="M1087" s="297">
        <v>2.4300000000000002</v>
      </c>
      <c r="N1087" s="297">
        <v>2.57</v>
      </c>
      <c r="O1087" s="297"/>
      <c r="P1087" s="297" t="s">
        <v>500</v>
      </c>
      <c r="Q1087" s="297">
        <v>1.6</v>
      </c>
      <c r="R1087" s="297">
        <v>-2.2000000000000002</v>
      </c>
      <c r="S1087" s="298">
        <v>71</v>
      </c>
      <c r="U1087" t="s">
        <v>550</v>
      </c>
      <c r="W1087" s="311"/>
      <c r="AB1087" s="311"/>
      <c r="AC1087" s="311"/>
      <c r="AD1087" s="311"/>
      <c r="AE1087" s="311"/>
      <c r="AF1087" s="311"/>
      <c r="AG1087" s="311"/>
      <c r="AH1087" s="311"/>
      <c r="AI1087" s="311"/>
      <c r="AJ1087" s="311"/>
      <c r="AK1087" s="311"/>
      <c r="AL1087" s="311"/>
      <c r="AM1087" s="311"/>
      <c r="AN1087" s="311"/>
      <c r="AO1087" s="311"/>
      <c r="AP1087" s="311"/>
      <c r="AQ1087" s="311"/>
      <c r="AR1087" s="311"/>
      <c r="AS1087" s="311"/>
      <c r="AT1087" s="311"/>
      <c r="AU1087" s="311"/>
      <c r="AV1087" s="311"/>
      <c r="AW1087" s="311"/>
      <c r="AX1087" s="311"/>
      <c r="AY1087" s="311"/>
      <c r="AZ1087" s="311"/>
    </row>
    <row r="1088" spans="2:52" ht="15" customHeight="1" x14ac:dyDescent="0.15">
      <c r="B1088" s="430"/>
      <c r="C1088" s="433"/>
      <c r="D1088" s="299" t="s">
        <v>497</v>
      </c>
      <c r="E1088" s="300">
        <v>1</v>
      </c>
      <c r="F1088" s="301">
        <v>0</v>
      </c>
      <c r="G1088" s="301">
        <v>10</v>
      </c>
      <c r="H1088" s="301">
        <v>10</v>
      </c>
      <c r="I1088" s="301">
        <v>8</v>
      </c>
      <c r="J1088" s="301">
        <v>16</v>
      </c>
      <c r="K1088" s="301">
        <v>14</v>
      </c>
      <c r="L1088" s="301">
        <v>0.13</v>
      </c>
      <c r="M1088" s="301">
        <v>2.27</v>
      </c>
      <c r="N1088" s="301">
        <v>2.4</v>
      </c>
      <c r="O1088" s="301"/>
      <c r="P1088" s="301" t="s">
        <v>500</v>
      </c>
      <c r="Q1088" s="301">
        <v>1.9</v>
      </c>
      <c r="R1088" s="301">
        <v>-2.4</v>
      </c>
      <c r="S1088" s="302">
        <v>73</v>
      </c>
      <c r="U1088" t="s">
        <v>551</v>
      </c>
      <c r="W1088" s="311"/>
      <c r="AB1088" s="311"/>
      <c r="AC1088" s="311"/>
      <c r="AD1088" s="311"/>
      <c r="AE1088" s="311"/>
      <c r="AF1088" s="311"/>
      <c r="AG1088" s="311"/>
      <c r="AH1088" s="311"/>
      <c r="AI1088" s="311"/>
      <c r="AJ1088" s="311"/>
      <c r="AK1088" s="311"/>
      <c r="AL1088" s="311"/>
      <c r="AM1088" s="311"/>
      <c r="AN1088" s="311"/>
      <c r="AO1088" s="311"/>
      <c r="AP1088" s="311"/>
      <c r="AQ1088" s="311"/>
      <c r="AR1088" s="311"/>
      <c r="AS1088" s="311"/>
      <c r="AT1088" s="311"/>
      <c r="AU1088" s="311"/>
      <c r="AV1088" s="311"/>
      <c r="AW1088" s="311"/>
      <c r="AX1088" s="311"/>
      <c r="AY1088" s="311"/>
      <c r="AZ1088" s="311"/>
    </row>
    <row r="1089" spans="2:53" ht="15" customHeight="1" x14ac:dyDescent="0.15">
      <c r="B1089" s="430"/>
      <c r="C1089" s="433"/>
      <c r="D1089" s="299" t="s">
        <v>499</v>
      </c>
      <c r="E1089" s="300">
        <v>0</v>
      </c>
      <c r="F1089" s="301">
        <v>0</v>
      </c>
      <c r="G1089" s="301">
        <v>8</v>
      </c>
      <c r="H1089" s="301">
        <v>8</v>
      </c>
      <c r="I1089" s="301">
        <v>8</v>
      </c>
      <c r="J1089" s="301">
        <v>12</v>
      </c>
      <c r="K1089" s="301">
        <v>16</v>
      </c>
      <c r="L1089" s="301">
        <v>0.14000000000000001</v>
      </c>
      <c r="M1089" s="301">
        <v>2.15</v>
      </c>
      <c r="N1089" s="301">
        <v>2.29</v>
      </c>
      <c r="O1089" s="301"/>
      <c r="P1089" s="301" t="s">
        <v>500</v>
      </c>
      <c r="Q1089" s="301">
        <v>1.6</v>
      </c>
      <c r="R1089" s="301">
        <v>-2.8</v>
      </c>
      <c r="S1089" s="302">
        <v>75</v>
      </c>
      <c r="U1089" t="s">
        <v>552</v>
      </c>
      <c r="W1089" s="311"/>
      <c r="X1089" s="311"/>
      <c r="AB1089" s="311"/>
      <c r="AC1089" s="311"/>
      <c r="AD1089" s="311"/>
      <c r="AE1089" s="311"/>
      <c r="AF1089" s="311"/>
      <c r="AG1089" s="311"/>
      <c r="AH1089" s="311"/>
      <c r="AI1089" s="311"/>
      <c r="AJ1089" s="311"/>
      <c r="AK1089" s="311"/>
      <c r="AL1089" s="311"/>
      <c r="AM1089" s="311"/>
      <c r="AN1089" s="311"/>
      <c r="AO1089" s="311"/>
      <c r="AP1089" s="311"/>
      <c r="AQ1089" s="311"/>
      <c r="AR1089" s="311"/>
      <c r="AS1089" s="311"/>
      <c r="AT1089" s="311"/>
      <c r="AU1089" s="311"/>
      <c r="AV1089" s="311"/>
      <c r="AW1089" s="311"/>
      <c r="AX1089" s="311"/>
      <c r="AY1089" s="311"/>
      <c r="AZ1089" s="311"/>
      <c r="BA1089" s="311"/>
    </row>
    <row r="1090" spans="2:53" ht="15" customHeight="1" x14ac:dyDescent="0.15">
      <c r="B1090" s="430"/>
      <c r="C1090" s="433"/>
      <c r="D1090" s="299" t="s">
        <v>502</v>
      </c>
      <c r="E1090" s="300">
        <v>0</v>
      </c>
      <c r="F1090" s="301">
        <v>0</v>
      </c>
      <c r="G1090" s="301">
        <v>12</v>
      </c>
      <c r="H1090" s="301">
        <v>12</v>
      </c>
      <c r="I1090" s="301">
        <v>4</v>
      </c>
      <c r="J1090" s="301">
        <v>14</v>
      </c>
      <c r="K1090" s="301">
        <v>15</v>
      </c>
      <c r="L1090" s="301">
        <v>0.14000000000000001</v>
      </c>
      <c r="M1090" s="301">
        <v>2.12</v>
      </c>
      <c r="N1090" s="301">
        <v>2.2599999999999998</v>
      </c>
      <c r="O1090" s="301"/>
      <c r="P1090" s="301" t="s">
        <v>500</v>
      </c>
      <c r="Q1090" s="301">
        <v>1.6</v>
      </c>
      <c r="R1090" s="301">
        <v>-3.3</v>
      </c>
      <c r="S1090" s="302">
        <v>77</v>
      </c>
      <c r="U1090" t="s">
        <v>553</v>
      </c>
      <c r="W1090" s="311"/>
      <c r="AB1090" s="311"/>
      <c r="AC1090" s="311"/>
      <c r="AD1090" s="311"/>
      <c r="AE1090" s="311"/>
      <c r="AF1090" s="311"/>
      <c r="AG1090" s="311"/>
      <c r="AH1090" s="311"/>
      <c r="AI1090" s="311"/>
      <c r="AJ1090" s="311"/>
      <c r="AK1090" s="311"/>
      <c r="AL1090" s="311"/>
      <c r="AM1090" s="311"/>
      <c r="AN1090" s="311"/>
      <c r="AO1090" s="311"/>
      <c r="AP1090" s="311"/>
      <c r="AQ1090" s="311"/>
      <c r="AR1090" s="311"/>
      <c r="AS1090" s="311"/>
      <c r="AT1090" s="311"/>
      <c r="AU1090" s="311"/>
      <c r="AV1090" s="311"/>
      <c r="AW1090" s="311"/>
      <c r="AX1090" s="311"/>
      <c r="AY1090" s="311"/>
      <c r="AZ1090" s="311"/>
      <c r="BA1090" s="311"/>
    </row>
    <row r="1091" spans="2:53" ht="15" customHeight="1" x14ac:dyDescent="0.15">
      <c r="B1091" s="430"/>
      <c r="C1091" s="433"/>
      <c r="D1091" s="299" t="s">
        <v>505</v>
      </c>
      <c r="E1091" s="300">
        <v>0</v>
      </c>
      <c r="F1091" s="301">
        <v>1</v>
      </c>
      <c r="G1091" s="301">
        <v>17</v>
      </c>
      <c r="H1091" s="301">
        <v>18</v>
      </c>
      <c r="I1091" s="301">
        <v>0</v>
      </c>
      <c r="J1091" s="301">
        <v>17</v>
      </c>
      <c r="K1091" s="301">
        <v>14</v>
      </c>
      <c r="L1091" s="301">
        <v>0.14000000000000001</v>
      </c>
      <c r="M1091" s="301">
        <v>2.06</v>
      </c>
      <c r="N1091" s="301">
        <v>2.2000000000000002</v>
      </c>
      <c r="O1091" s="301"/>
      <c r="P1091" s="301" t="s">
        <v>500</v>
      </c>
      <c r="Q1091" s="301">
        <v>1.1000000000000001</v>
      </c>
      <c r="R1091" s="301">
        <v>-3.7</v>
      </c>
      <c r="S1091" s="302">
        <v>77</v>
      </c>
      <c r="U1091" t="s">
        <v>554</v>
      </c>
      <c r="W1091" s="311"/>
      <c r="AB1091" s="311"/>
      <c r="AC1091" s="311"/>
      <c r="AD1091" s="311"/>
      <c r="AE1091" s="311"/>
      <c r="AF1091" s="311"/>
      <c r="AG1091" s="311"/>
      <c r="AH1091" s="311"/>
      <c r="AI1091" s="311"/>
      <c r="AJ1091" s="311"/>
      <c r="AK1091" s="311"/>
      <c r="AL1091" s="311"/>
      <c r="AM1091" s="311"/>
      <c r="AN1091" s="311"/>
      <c r="AO1091" s="311"/>
      <c r="AP1091" s="311"/>
      <c r="AQ1091" s="311"/>
      <c r="AR1091" s="311"/>
      <c r="AS1091" s="311"/>
      <c r="AT1091" s="311"/>
      <c r="AU1091" s="311"/>
      <c r="AV1091" s="311"/>
      <c r="AW1091" s="311"/>
      <c r="AX1091" s="311"/>
      <c r="AY1091" s="311"/>
      <c r="AZ1091" s="311"/>
      <c r="BA1091" s="311"/>
    </row>
    <row r="1092" spans="2:53" ht="15" customHeight="1" x14ac:dyDescent="0.15">
      <c r="B1092" s="430"/>
      <c r="C1092" s="433"/>
      <c r="D1092" s="299" t="s">
        <v>507</v>
      </c>
      <c r="E1092" s="300">
        <v>0</v>
      </c>
      <c r="F1092" s="301">
        <v>1</v>
      </c>
      <c r="G1092" s="301">
        <v>15</v>
      </c>
      <c r="H1092" s="301">
        <v>16</v>
      </c>
      <c r="I1092" s="301">
        <v>1</v>
      </c>
      <c r="J1092" s="301">
        <v>12</v>
      </c>
      <c r="K1092" s="301">
        <v>14</v>
      </c>
      <c r="L1092" s="301">
        <v>0.13</v>
      </c>
      <c r="M1092" s="301">
        <v>2.14</v>
      </c>
      <c r="N1092" s="301">
        <v>2.27</v>
      </c>
      <c r="O1092" s="301"/>
      <c r="P1092" s="301" t="s">
        <v>500</v>
      </c>
      <c r="Q1092" s="301">
        <v>2</v>
      </c>
      <c r="R1092" s="301">
        <v>-3.9</v>
      </c>
      <c r="S1092" s="302">
        <v>79</v>
      </c>
      <c r="U1092" t="s">
        <v>555</v>
      </c>
      <c r="W1092" s="311"/>
      <c r="AB1092" s="311"/>
      <c r="AC1092" s="311">
        <v>17</v>
      </c>
      <c r="AD1092" s="311">
        <v>1.6E-2</v>
      </c>
      <c r="AE1092" s="311">
        <v>6.0000000000000001E-3</v>
      </c>
      <c r="AF1092" s="311">
        <v>1.0999999999999999E-2</v>
      </c>
      <c r="AG1092" s="311">
        <v>0.14000000000000001</v>
      </c>
      <c r="AH1092" s="311" t="s">
        <v>500</v>
      </c>
      <c r="AI1092" s="311">
        <v>1.6</v>
      </c>
      <c r="AJ1092" s="311">
        <v>1E-3</v>
      </c>
      <c r="AK1092" s="311"/>
      <c r="AL1092" s="311"/>
      <c r="AM1092" s="311"/>
      <c r="AN1092" s="311"/>
      <c r="AO1092" s="311"/>
      <c r="AP1092" s="311"/>
      <c r="AQ1092" s="311"/>
      <c r="AR1092" s="311"/>
      <c r="AS1092" s="311"/>
      <c r="AT1092" s="311"/>
      <c r="AU1092" s="311"/>
      <c r="AV1092" s="311"/>
      <c r="AW1092" s="311"/>
      <c r="AX1092" s="311"/>
      <c r="AY1092" s="311"/>
      <c r="AZ1092" s="311"/>
      <c r="BA1092" s="311"/>
    </row>
    <row r="1093" spans="2:53" ht="15" customHeight="1" x14ac:dyDescent="0.15">
      <c r="B1093" s="430"/>
      <c r="C1093" s="433"/>
      <c r="D1093" s="299" t="s">
        <v>510</v>
      </c>
      <c r="E1093" s="300">
        <v>0</v>
      </c>
      <c r="F1093" s="301">
        <v>4</v>
      </c>
      <c r="G1093" s="301">
        <v>15</v>
      </c>
      <c r="H1093" s="301">
        <v>19</v>
      </c>
      <c r="I1093" s="301">
        <v>0</v>
      </c>
      <c r="J1093" s="301">
        <v>18</v>
      </c>
      <c r="K1093" s="301">
        <v>11</v>
      </c>
      <c r="L1093" s="301">
        <v>0.14000000000000001</v>
      </c>
      <c r="M1093" s="301">
        <v>2.15</v>
      </c>
      <c r="N1093" s="301">
        <v>2.29</v>
      </c>
      <c r="O1093" s="301"/>
      <c r="P1093" s="301" t="s">
        <v>541</v>
      </c>
      <c r="Q1093" s="301">
        <v>0.9</v>
      </c>
      <c r="R1093" s="301">
        <v>-3.7</v>
      </c>
      <c r="S1093" s="302">
        <v>80</v>
      </c>
      <c r="U1093" t="s">
        <v>556</v>
      </c>
      <c r="W1093" s="311"/>
      <c r="AB1093" s="311"/>
      <c r="AC1093" s="311">
        <v>14</v>
      </c>
      <c r="AD1093" s="311">
        <v>1.6E-2</v>
      </c>
      <c r="AE1093" s="311">
        <v>8.0000000000000002E-3</v>
      </c>
      <c r="AF1093" s="311">
        <v>0.01</v>
      </c>
      <c r="AG1093" s="311">
        <v>0.13</v>
      </c>
      <c r="AH1093" s="311" t="s">
        <v>500</v>
      </c>
      <c r="AI1093" s="311">
        <v>1.9</v>
      </c>
      <c r="AJ1093" s="311">
        <v>1E-3</v>
      </c>
      <c r="AK1093" s="311"/>
      <c r="AL1093" s="311"/>
      <c r="AM1093" s="311"/>
      <c r="AN1093" s="311"/>
      <c r="AO1093" s="311"/>
      <c r="AP1093" s="311"/>
      <c r="AQ1093" s="311"/>
      <c r="AR1093" s="311"/>
      <c r="AS1093" s="311"/>
      <c r="AT1093" s="311"/>
      <c r="AU1093" s="311"/>
      <c r="AV1093" s="311"/>
      <c r="AW1093" s="311"/>
      <c r="AX1093" s="311"/>
      <c r="AY1093" s="311"/>
      <c r="AZ1093" s="311"/>
      <c r="BA1093" s="311"/>
    </row>
    <row r="1094" spans="2:53" ht="15" customHeight="1" x14ac:dyDescent="0.15">
      <c r="B1094" s="430"/>
      <c r="C1094" s="433"/>
      <c r="D1094" s="299" t="s">
        <v>512</v>
      </c>
      <c r="E1094" s="300">
        <v>0</v>
      </c>
      <c r="F1094" s="301">
        <v>20</v>
      </c>
      <c r="G1094" s="301">
        <v>18</v>
      </c>
      <c r="H1094" s="301">
        <v>38</v>
      </c>
      <c r="I1094" s="301">
        <v>0</v>
      </c>
      <c r="J1094" s="301">
        <v>22</v>
      </c>
      <c r="K1094" s="301">
        <v>15</v>
      </c>
      <c r="L1094" s="301">
        <v>0.18</v>
      </c>
      <c r="M1094" s="301">
        <v>2.3199999999999998</v>
      </c>
      <c r="N1094" s="301">
        <v>2.5</v>
      </c>
      <c r="O1094" s="301"/>
      <c r="P1094" s="301" t="s">
        <v>495</v>
      </c>
      <c r="Q1094" s="301">
        <v>1.2</v>
      </c>
      <c r="R1094" s="301">
        <v>-2.2999999999999998</v>
      </c>
      <c r="S1094" s="302">
        <v>74</v>
      </c>
      <c r="W1094" s="311"/>
      <c r="AC1094" s="311">
        <v>16</v>
      </c>
      <c r="AD1094" s="311">
        <v>1.2E-2</v>
      </c>
      <c r="AE1094" s="311">
        <v>8.0000000000000002E-3</v>
      </c>
      <c r="AF1094" s="311">
        <v>8.0000000000000002E-3</v>
      </c>
      <c r="AG1094" s="311">
        <v>0.14000000000000001</v>
      </c>
      <c r="AH1094" s="311" t="s">
        <v>500</v>
      </c>
      <c r="AI1094" s="311">
        <v>1.6</v>
      </c>
      <c r="AJ1094" s="311">
        <v>0</v>
      </c>
      <c r="AK1094" s="311"/>
      <c r="AL1094" s="311"/>
      <c r="AM1094" s="311"/>
      <c r="AN1094" s="311"/>
      <c r="AO1094" s="311"/>
      <c r="AP1094" s="311"/>
      <c r="AQ1094" s="311"/>
      <c r="AR1094" s="311"/>
      <c r="AS1094" s="311"/>
      <c r="AT1094" s="311"/>
      <c r="AU1094" s="311"/>
      <c r="AV1094" s="311"/>
      <c r="AW1094" s="311"/>
      <c r="AX1094" s="311"/>
      <c r="AY1094" s="311"/>
      <c r="AZ1094" s="311"/>
      <c r="BA1094" s="311"/>
    </row>
    <row r="1095" spans="2:53" ht="15" customHeight="1" x14ac:dyDescent="0.15">
      <c r="B1095" s="430"/>
      <c r="C1095" s="433"/>
      <c r="D1095" s="299" t="s">
        <v>513</v>
      </c>
      <c r="E1095" s="300">
        <v>1</v>
      </c>
      <c r="F1095" s="301">
        <v>25</v>
      </c>
      <c r="G1095" s="301">
        <v>19</v>
      </c>
      <c r="H1095" s="301">
        <v>44</v>
      </c>
      <c r="I1095" s="301">
        <v>0</v>
      </c>
      <c r="J1095" s="301">
        <v>28</v>
      </c>
      <c r="K1095" s="301">
        <v>27</v>
      </c>
      <c r="L1095" s="301">
        <v>0.21</v>
      </c>
      <c r="M1095" s="301">
        <v>2.2599999999999998</v>
      </c>
      <c r="N1095" s="301">
        <v>2.4700000000000002</v>
      </c>
      <c r="O1095" s="301"/>
      <c r="P1095" s="301" t="s">
        <v>495</v>
      </c>
      <c r="Q1095" s="301">
        <v>1.4</v>
      </c>
      <c r="R1095" s="301">
        <v>-0.1</v>
      </c>
      <c r="S1095" s="302">
        <v>66</v>
      </c>
      <c r="W1095" s="311"/>
      <c r="AC1095" s="311">
        <v>15</v>
      </c>
      <c r="AD1095" s="311">
        <v>1.4E-2</v>
      </c>
      <c r="AE1095" s="311">
        <v>4.0000000000000001E-3</v>
      </c>
      <c r="AF1095" s="311">
        <v>1.2E-2</v>
      </c>
      <c r="AG1095" s="311">
        <v>0.14000000000000001</v>
      </c>
      <c r="AH1095" s="311" t="s">
        <v>500</v>
      </c>
      <c r="AI1095" s="311">
        <v>1.6</v>
      </c>
      <c r="AJ1095" s="311">
        <v>0</v>
      </c>
      <c r="AK1095" s="311"/>
      <c r="AL1095" s="311"/>
      <c r="AM1095" s="311"/>
      <c r="AN1095" s="311"/>
      <c r="AO1095" s="311"/>
      <c r="AP1095" s="311"/>
      <c r="AQ1095" s="311"/>
      <c r="AR1095" s="311"/>
      <c r="AS1095" s="311"/>
      <c r="AT1095" s="311"/>
      <c r="AU1095" s="311"/>
      <c r="AV1095" s="311"/>
      <c r="AW1095" s="311"/>
      <c r="AX1095" s="311"/>
      <c r="AY1095" s="311"/>
      <c r="AZ1095" s="311"/>
      <c r="BA1095" s="311"/>
    </row>
    <row r="1096" spans="2:53" ht="15" customHeight="1" thickBot="1" x14ac:dyDescent="0.2">
      <c r="B1096" s="431"/>
      <c r="C1096" s="433"/>
      <c r="D1096" s="303" t="s">
        <v>514</v>
      </c>
      <c r="E1096" s="304">
        <v>1</v>
      </c>
      <c r="F1096" s="305">
        <v>13</v>
      </c>
      <c r="G1096" s="306">
        <v>19</v>
      </c>
      <c r="H1096" s="306">
        <v>32</v>
      </c>
      <c r="I1096" s="306">
        <v>6</v>
      </c>
      <c r="J1096" s="306">
        <v>32</v>
      </c>
      <c r="K1096" s="306">
        <v>25</v>
      </c>
      <c r="L1096" s="306">
        <v>0.25</v>
      </c>
      <c r="M1096" s="306">
        <v>2.15</v>
      </c>
      <c r="N1096" s="306">
        <v>2.4</v>
      </c>
      <c r="O1096" s="306"/>
      <c r="P1096" s="306" t="s">
        <v>500</v>
      </c>
      <c r="Q1096" s="306">
        <v>2.4</v>
      </c>
      <c r="R1096" s="306">
        <v>3.7</v>
      </c>
      <c r="S1096" s="307">
        <v>52</v>
      </c>
      <c r="W1096" s="311"/>
      <c r="AB1096" s="311"/>
      <c r="AC1096" s="311">
        <v>14</v>
      </c>
      <c r="AD1096" s="311">
        <v>1.7000000000000001E-2</v>
      </c>
      <c r="AE1096" s="311">
        <v>0</v>
      </c>
      <c r="AF1096" s="311">
        <v>1.7999999999999999E-2</v>
      </c>
      <c r="AG1096" s="311">
        <v>0.14000000000000001</v>
      </c>
      <c r="AH1096" s="311" t="s">
        <v>500</v>
      </c>
      <c r="AI1096" s="311">
        <v>1.1000000000000001</v>
      </c>
      <c r="AJ1096" s="311">
        <v>0</v>
      </c>
      <c r="AL1096" s="311"/>
      <c r="AO1096" s="311"/>
      <c r="AP1096" s="311"/>
      <c r="AQ1096" s="311"/>
      <c r="AR1096" s="311"/>
      <c r="AS1096" s="311"/>
      <c r="AT1096" s="311"/>
      <c r="AU1096" s="311"/>
      <c r="AV1096" s="311"/>
      <c r="AW1096" s="311"/>
      <c r="AX1096" s="311"/>
      <c r="AY1096" s="311"/>
      <c r="AZ1096" s="311"/>
      <c r="BA1096" s="311"/>
    </row>
    <row r="1097" spans="2:53" ht="15" customHeight="1" x14ac:dyDescent="0.15">
      <c r="B1097" s="435"/>
      <c r="C1097" s="433"/>
      <c r="D1097" s="308" t="s">
        <v>516</v>
      </c>
      <c r="E1097" s="309">
        <v>1</v>
      </c>
      <c r="F1097" s="310">
        <v>5</v>
      </c>
      <c r="G1097" s="297">
        <v>16</v>
      </c>
      <c r="H1097" s="297">
        <v>21</v>
      </c>
      <c r="I1097" s="297">
        <v>18</v>
      </c>
      <c r="J1097" s="297">
        <v>22</v>
      </c>
      <c r="K1097" s="297">
        <v>15</v>
      </c>
      <c r="L1097" s="297">
        <v>0.15</v>
      </c>
      <c r="M1097" s="297">
        <v>2.0099999999999998</v>
      </c>
      <c r="N1097" s="297">
        <v>2.16</v>
      </c>
      <c r="O1097" s="297"/>
      <c r="P1097" s="297" t="s">
        <v>495</v>
      </c>
      <c r="Q1097" s="297">
        <v>1.9</v>
      </c>
      <c r="R1097" s="297">
        <v>7.8</v>
      </c>
      <c r="S1097" s="298">
        <v>42</v>
      </c>
      <c r="W1097" s="311"/>
      <c r="AB1097" s="311"/>
      <c r="AC1097" s="311">
        <v>14</v>
      </c>
      <c r="AD1097" s="311">
        <v>1.2E-2</v>
      </c>
      <c r="AE1097" s="311">
        <v>1E-3</v>
      </c>
      <c r="AF1097" s="311">
        <v>1.6E-2</v>
      </c>
      <c r="AG1097" s="311">
        <v>0.13</v>
      </c>
      <c r="AH1097" s="311" t="s">
        <v>500</v>
      </c>
      <c r="AI1097" s="311">
        <v>2</v>
      </c>
      <c r="AJ1097" s="311">
        <v>0</v>
      </c>
      <c r="AL1097" s="311"/>
      <c r="AO1097" s="311"/>
      <c r="AP1097" s="311"/>
      <c r="AQ1097" s="311"/>
      <c r="AR1097" s="311"/>
      <c r="AS1097" s="311"/>
      <c r="AT1097" s="311"/>
      <c r="AU1097" s="311"/>
      <c r="AV1097" s="311"/>
      <c r="AW1097" s="311"/>
      <c r="AX1097" s="311"/>
      <c r="AY1097" s="311"/>
      <c r="AZ1097" s="311"/>
      <c r="BA1097" s="311"/>
    </row>
    <row r="1098" spans="2:53" ht="15" customHeight="1" x14ac:dyDescent="0.15">
      <c r="B1098" s="435"/>
      <c r="C1098" s="433"/>
      <c r="D1098" s="299" t="s">
        <v>518</v>
      </c>
      <c r="E1098" s="300">
        <v>1</v>
      </c>
      <c r="F1098" s="301">
        <v>5</v>
      </c>
      <c r="G1098" s="301">
        <v>21</v>
      </c>
      <c r="H1098" s="301">
        <v>26</v>
      </c>
      <c r="I1098" s="301">
        <v>21</v>
      </c>
      <c r="J1098" s="301">
        <v>29</v>
      </c>
      <c r="K1098" s="301">
        <v>16</v>
      </c>
      <c r="L1098" s="301">
        <v>0.13</v>
      </c>
      <c r="M1098" s="301">
        <v>1.94</v>
      </c>
      <c r="N1098" s="301">
        <v>2.0699999999999998</v>
      </c>
      <c r="O1098" s="301"/>
      <c r="P1098" s="301" t="s">
        <v>500</v>
      </c>
      <c r="Q1098" s="301">
        <v>2.2000000000000002</v>
      </c>
      <c r="R1098" s="301">
        <v>9</v>
      </c>
      <c r="S1098" s="302">
        <v>36</v>
      </c>
      <c r="W1098" s="311"/>
      <c r="AB1098" s="311"/>
      <c r="AC1098" s="311">
        <v>11</v>
      </c>
      <c r="AD1098" s="311">
        <v>1.7999999999999999E-2</v>
      </c>
      <c r="AE1098" s="311">
        <v>0</v>
      </c>
      <c r="AF1098" s="311">
        <v>1.9E-2</v>
      </c>
      <c r="AG1098" s="311">
        <v>0.14000000000000001</v>
      </c>
      <c r="AH1098" s="311" t="s">
        <v>541</v>
      </c>
      <c r="AI1098" s="311">
        <v>0.9</v>
      </c>
      <c r="AJ1098" s="311">
        <v>0</v>
      </c>
      <c r="AL1098" s="311"/>
      <c r="AO1098" s="311"/>
      <c r="AP1098" s="311"/>
      <c r="AQ1098" s="311"/>
      <c r="AR1098" s="311"/>
      <c r="AS1098" s="311"/>
      <c r="AT1098" s="311"/>
      <c r="AU1098" s="311"/>
      <c r="AV1098" s="311"/>
      <c r="AW1098" s="311"/>
      <c r="AX1098" s="311"/>
      <c r="AY1098" s="311"/>
      <c r="AZ1098" s="311"/>
      <c r="BA1098" s="311"/>
    </row>
    <row r="1099" spans="2:53" ht="15" customHeight="1" x14ac:dyDescent="0.15">
      <c r="B1099" s="435"/>
      <c r="C1099" s="433"/>
      <c r="D1099" s="299" t="s">
        <v>519</v>
      </c>
      <c r="E1099" s="300">
        <v>1</v>
      </c>
      <c r="F1099" s="301">
        <v>1</v>
      </c>
      <c r="G1099" s="301">
        <v>7</v>
      </c>
      <c r="H1099" s="301">
        <v>8</v>
      </c>
      <c r="I1099" s="301">
        <v>37</v>
      </c>
      <c r="J1099" s="301">
        <v>10</v>
      </c>
      <c r="K1099" s="301">
        <v>7</v>
      </c>
      <c r="L1099" s="301">
        <v>0.09</v>
      </c>
      <c r="M1099" s="301">
        <v>1.9</v>
      </c>
      <c r="N1099" s="301">
        <v>1.99</v>
      </c>
      <c r="O1099" s="301"/>
      <c r="P1099" s="301" t="s">
        <v>500</v>
      </c>
      <c r="Q1099" s="301">
        <v>3.3</v>
      </c>
      <c r="R1099" s="301">
        <v>9.4</v>
      </c>
      <c r="S1099" s="302">
        <v>30</v>
      </c>
      <c r="W1099" s="311"/>
      <c r="AB1099" s="311"/>
      <c r="AC1099" s="311">
        <v>15</v>
      </c>
      <c r="AD1099" s="311">
        <v>2.1999999999999999E-2</v>
      </c>
      <c r="AE1099" s="311">
        <v>0</v>
      </c>
      <c r="AF1099" s="311">
        <v>3.7999999999999999E-2</v>
      </c>
      <c r="AG1099" s="311">
        <v>0.18</v>
      </c>
      <c r="AH1099" s="311" t="s">
        <v>495</v>
      </c>
      <c r="AI1099" s="311">
        <v>1.2</v>
      </c>
      <c r="AJ1099" s="311">
        <v>0</v>
      </c>
      <c r="AL1099" s="311"/>
      <c r="AO1099" s="311"/>
      <c r="AP1099" s="311"/>
      <c r="AQ1099" s="311"/>
      <c r="AR1099" s="311"/>
      <c r="AS1099" s="311"/>
      <c r="AT1099" s="311"/>
      <c r="AU1099" s="311"/>
      <c r="AV1099" s="311"/>
      <c r="AW1099" s="311"/>
      <c r="AX1099" s="311"/>
      <c r="AY1099" s="311"/>
      <c r="AZ1099" s="311"/>
      <c r="BA1099" s="311"/>
    </row>
    <row r="1100" spans="2:53" ht="15" customHeight="1" x14ac:dyDescent="0.15">
      <c r="B1100" s="435"/>
      <c r="C1100" s="433"/>
      <c r="D1100" s="299" t="s">
        <v>521</v>
      </c>
      <c r="E1100" s="300">
        <v>1</v>
      </c>
      <c r="F1100" s="301">
        <v>0</v>
      </c>
      <c r="G1100" s="301">
        <v>5</v>
      </c>
      <c r="H1100" s="301">
        <v>5</v>
      </c>
      <c r="I1100" s="301">
        <v>39</v>
      </c>
      <c r="J1100" s="301">
        <v>12</v>
      </c>
      <c r="K1100" s="301">
        <v>7</v>
      </c>
      <c r="L1100" s="301">
        <v>0.08</v>
      </c>
      <c r="M1100" s="301">
        <v>1.89</v>
      </c>
      <c r="N1100" s="301">
        <v>1.97</v>
      </c>
      <c r="O1100" s="301"/>
      <c r="P1100" s="301" t="s">
        <v>500</v>
      </c>
      <c r="Q1100" s="301">
        <v>2.1</v>
      </c>
      <c r="R1100" s="301">
        <v>9.5</v>
      </c>
      <c r="S1100" s="302">
        <v>29</v>
      </c>
      <c r="W1100" s="311"/>
      <c r="AB1100" s="311"/>
      <c r="AC1100" s="311">
        <v>27</v>
      </c>
      <c r="AD1100" s="311">
        <v>2.8000000000000001E-2</v>
      </c>
      <c r="AE1100" s="311">
        <v>0</v>
      </c>
      <c r="AF1100" s="311">
        <v>4.3999999999999997E-2</v>
      </c>
      <c r="AG1100" s="311">
        <v>0.21</v>
      </c>
      <c r="AH1100" s="311" t="s">
        <v>495</v>
      </c>
      <c r="AI1100" s="311">
        <v>1.4</v>
      </c>
      <c r="AJ1100" s="311">
        <v>1E-3</v>
      </c>
      <c r="AL1100" s="311"/>
      <c r="AP1100" s="311"/>
      <c r="AQ1100" s="311"/>
      <c r="AR1100" s="311"/>
      <c r="AS1100" s="311"/>
      <c r="AT1100" s="311"/>
      <c r="AU1100" s="311"/>
      <c r="AV1100" s="311"/>
      <c r="AW1100" s="311"/>
      <c r="AX1100" s="311"/>
      <c r="AY1100" s="311"/>
      <c r="AZ1100" s="311"/>
      <c r="BA1100" s="311"/>
    </row>
    <row r="1101" spans="2:53" ht="15" customHeight="1" x14ac:dyDescent="0.15">
      <c r="B1101" s="435"/>
      <c r="C1101" s="433"/>
      <c r="D1101" s="299" t="s">
        <v>522</v>
      </c>
      <c r="E1101" s="300">
        <v>1</v>
      </c>
      <c r="F1101" s="301">
        <v>0</v>
      </c>
      <c r="G1101" s="301">
        <v>4</v>
      </c>
      <c r="H1101" s="301">
        <v>4</v>
      </c>
      <c r="I1101" s="301">
        <v>42</v>
      </c>
      <c r="J1101" s="301">
        <v>19</v>
      </c>
      <c r="K1101" s="301">
        <v>10</v>
      </c>
      <c r="L1101" s="301">
        <v>0.08</v>
      </c>
      <c r="M1101" s="301">
        <v>1.89</v>
      </c>
      <c r="N1101" s="301">
        <v>1.97</v>
      </c>
      <c r="O1101" s="301"/>
      <c r="P1101" s="301" t="s">
        <v>500</v>
      </c>
      <c r="Q1101" s="301">
        <v>4.5</v>
      </c>
      <c r="R1101" s="301">
        <v>8.5</v>
      </c>
      <c r="S1101" s="302">
        <v>29</v>
      </c>
      <c r="W1101" s="311"/>
      <c r="AB1101" s="311"/>
      <c r="AC1101" s="311">
        <v>25</v>
      </c>
      <c r="AD1101" s="311">
        <v>3.2000000000000001E-2</v>
      </c>
      <c r="AE1101" s="311">
        <v>6.0000000000000001E-3</v>
      </c>
      <c r="AF1101" s="311">
        <v>3.2000000000000001E-2</v>
      </c>
      <c r="AG1101" s="311">
        <v>0.25</v>
      </c>
      <c r="AH1101" s="311" t="s">
        <v>500</v>
      </c>
      <c r="AI1101" s="311">
        <v>2.4</v>
      </c>
      <c r="AJ1101" s="311">
        <v>1E-3</v>
      </c>
      <c r="AL1101" s="311"/>
      <c r="AP1101" s="311"/>
      <c r="AQ1101" s="311"/>
      <c r="AR1101" s="311"/>
      <c r="AS1101" s="311"/>
      <c r="AT1101" s="311"/>
      <c r="AU1101" s="311"/>
      <c r="AV1101" s="311"/>
      <c r="AW1101" s="311"/>
      <c r="AX1101" s="311"/>
      <c r="AY1101" s="311"/>
      <c r="AZ1101" s="311"/>
      <c r="BA1101" s="311"/>
    </row>
    <row r="1102" spans="2:53" ht="15" customHeight="1" x14ac:dyDescent="0.15">
      <c r="B1102" s="435"/>
      <c r="C1102" s="433"/>
      <c r="D1102" s="299" t="s">
        <v>523</v>
      </c>
      <c r="E1102" s="300">
        <v>1</v>
      </c>
      <c r="F1102" s="301">
        <v>0</v>
      </c>
      <c r="G1102" s="301">
        <v>5</v>
      </c>
      <c r="H1102" s="301">
        <v>5</v>
      </c>
      <c r="I1102" s="301">
        <v>38</v>
      </c>
      <c r="J1102" s="301">
        <v>13</v>
      </c>
      <c r="K1102" s="301">
        <v>8</v>
      </c>
      <c r="L1102" s="301">
        <v>0.1</v>
      </c>
      <c r="M1102" s="301">
        <v>1.89</v>
      </c>
      <c r="N1102" s="301">
        <v>1.99</v>
      </c>
      <c r="O1102" s="301"/>
      <c r="P1102" s="301" t="s">
        <v>500</v>
      </c>
      <c r="Q1102" s="301">
        <v>4.4000000000000004</v>
      </c>
      <c r="R1102" s="301">
        <v>7</v>
      </c>
      <c r="S1102" s="302">
        <v>34</v>
      </c>
      <c r="W1102" s="311"/>
      <c r="AB1102" s="311"/>
      <c r="AC1102" s="311">
        <v>15</v>
      </c>
      <c r="AD1102" s="311">
        <v>2.1999999999999999E-2</v>
      </c>
      <c r="AE1102" s="311">
        <v>1.7999999999999999E-2</v>
      </c>
      <c r="AF1102" s="311">
        <v>2.1000000000000001E-2</v>
      </c>
      <c r="AG1102" s="311">
        <v>0.15</v>
      </c>
      <c r="AH1102" s="311" t="s">
        <v>495</v>
      </c>
      <c r="AI1102" s="311">
        <v>1.9</v>
      </c>
      <c r="AJ1102" s="311">
        <v>1E-3</v>
      </c>
      <c r="AL1102" s="311"/>
    </row>
    <row r="1103" spans="2:53" ht="15" customHeight="1" x14ac:dyDescent="0.15">
      <c r="B1103" s="435"/>
      <c r="C1103" s="433"/>
      <c r="D1103" s="299" t="s">
        <v>524</v>
      </c>
      <c r="E1103" s="300">
        <v>1</v>
      </c>
      <c r="F1103" s="301">
        <v>0</v>
      </c>
      <c r="G1103" s="301">
        <v>6</v>
      </c>
      <c r="H1103" s="301">
        <v>6</v>
      </c>
      <c r="I1103" s="301">
        <v>36</v>
      </c>
      <c r="J1103" s="301">
        <v>16</v>
      </c>
      <c r="K1103" s="301">
        <v>14</v>
      </c>
      <c r="L1103" s="301">
        <v>7.0000000000000007E-2</v>
      </c>
      <c r="M1103" s="301">
        <v>1.89</v>
      </c>
      <c r="N1103" s="301">
        <v>1.96</v>
      </c>
      <c r="O1103" s="301"/>
      <c r="P1103" s="301" t="s">
        <v>500</v>
      </c>
      <c r="Q1103" s="301">
        <v>4</v>
      </c>
      <c r="R1103" s="301">
        <v>4.5</v>
      </c>
      <c r="S1103" s="302">
        <v>37</v>
      </c>
      <c r="W1103" s="311"/>
      <c r="AB1103" s="311"/>
      <c r="AC1103" s="311">
        <v>16</v>
      </c>
      <c r="AD1103" s="311">
        <v>2.9000000000000001E-2</v>
      </c>
      <c r="AE1103" s="311">
        <v>2.1000000000000001E-2</v>
      </c>
      <c r="AF1103" s="311">
        <v>2.5999999999999999E-2</v>
      </c>
      <c r="AG1103" s="311">
        <v>0.13</v>
      </c>
      <c r="AH1103" s="311" t="s">
        <v>500</v>
      </c>
      <c r="AI1103" s="311">
        <v>2.2000000000000002</v>
      </c>
      <c r="AJ1103" s="311">
        <v>1E-3</v>
      </c>
      <c r="AL1103" s="311"/>
    </row>
    <row r="1104" spans="2:53" ht="15" customHeight="1" x14ac:dyDescent="0.15">
      <c r="B1104" s="435"/>
      <c r="C1104" s="433"/>
      <c r="D1104" s="299" t="s">
        <v>525</v>
      </c>
      <c r="E1104" s="300">
        <v>1</v>
      </c>
      <c r="F1104" s="301">
        <v>0</v>
      </c>
      <c r="G1104" s="301">
        <v>6</v>
      </c>
      <c r="H1104" s="301">
        <v>6</v>
      </c>
      <c r="I1104" s="301">
        <v>36</v>
      </c>
      <c r="J1104" s="301">
        <v>19</v>
      </c>
      <c r="K1104" s="301">
        <v>13</v>
      </c>
      <c r="L1104" s="301">
        <v>0.09</v>
      </c>
      <c r="M1104" s="301">
        <v>1.9</v>
      </c>
      <c r="N1104" s="301">
        <v>1.99</v>
      </c>
      <c r="O1104" s="301"/>
      <c r="P1104" s="301" t="s">
        <v>500</v>
      </c>
      <c r="Q1104" s="301">
        <v>3.6</v>
      </c>
      <c r="R1104" s="301">
        <v>3.4</v>
      </c>
      <c r="S1104" s="302">
        <v>42</v>
      </c>
      <c r="W1104" s="311"/>
      <c r="AB1104" s="311"/>
      <c r="AC1104" s="311">
        <v>7</v>
      </c>
      <c r="AD1104" s="311">
        <v>0.01</v>
      </c>
      <c r="AE1104" s="311">
        <v>3.6999999999999998E-2</v>
      </c>
      <c r="AF1104" s="311">
        <v>8.0000000000000002E-3</v>
      </c>
      <c r="AG1104" s="311">
        <v>0.09</v>
      </c>
      <c r="AH1104" s="311" t="s">
        <v>500</v>
      </c>
      <c r="AI1104" s="311">
        <v>3.3</v>
      </c>
      <c r="AJ1104" s="311">
        <v>1E-3</v>
      </c>
      <c r="AL1104" s="311"/>
    </row>
    <row r="1105" spans="2:38" ht="15" customHeight="1" x14ac:dyDescent="0.15">
      <c r="B1105" s="435"/>
      <c r="C1105" s="433"/>
      <c r="D1105" s="299" t="s">
        <v>526</v>
      </c>
      <c r="E1105" s="300">
        <v>1</v>
      </c>
      <c r="F1105" s="301">
        <v>0</v>
      </c>
      <c r="G1105" s="301">
        <v>5</v>
      </c>
      <c r="H1105" s="301">
        <v>5</v>
      </c>
      <c r="I1105" s="301">
        <v>36</v>
      </c>
      <c r="J1105" s="301">
        <v>12</v>
      </c>
      <c r="K1105" s="301">
        <v>13</v>
      </c>
      <c r="L1105" s="301">
        <v>7.0000000000000007E-2</v>
      </c>
      <c r="M1105" s="301">
        <v>1.91</v>
      </c>
      <c r="N1105" s="301">
        <v>1.98</v>
      </c>
      <c r="O1105" s="301"/>
      <c r="P1105" s="301" t="s">
        <v>500</v>
      </c>
      <c r="Q1105" s="301">
        <v>3.4</v>
      </c>
      <c r="R1105" s="301">
        <v>2.7</v>
      </c>
      <c r="S1105" s="302">
        <v>47</v>
      </c>
      <c r="W1105" s="311"/>
      <c r="AB1105" s="311"/>
      <c r="AC1105" s="311">
        <v>7</v>
      </c>
      <c r="AD1105" s="311">
        <v>1.2E-2</v>
      </c>
      <c r="AE1105" s="311">
        <v>3.9E-2</v>
      </c>
      <c r="AF1105" s="311">
        <v>5.0000000000000001E-3</v>
      </c>
      <c r="AG1105" s="311">
        <v>0.08</v>
      </c>
      <c r="AH1105" s="311" t="s">
        <v>500</v>
      </c>
      <c r="AI1105" s="311">
        <v>2.1</v>
      </c>
      <c r="AJ1105" s="311">
        <v>1E-3</v>
      </c>
      <c r="AL1105" s="311"/>
    </row>
    <row r="1106" spans="2:38" ht="15" customHeight="1" x14ac:dyDescent="0.15">
      <c r="B1106" s="435"/>
      <c r="C1106" s="433"/>
      <c r="D1106" s="299" t="s">
        <v>527</v>
      </c>
      <c r="E1106" s="300">
        <v>1</v>
      </c>
      <c r="F1106" s="301">
        <v>0</v>
      </c>
      <c r="G1106" s="301">
        <v>5</v>
      </c>
      <c r="H1106" s="301">
        <v>5</v>
      </c>
      <c r="I1106" s="301">
        <v>35</v>
      </c>
      <c r="J1106" s="301">
        <v>27</v>
      </c>
      <c r="K1106" s="301">
        <v>13</v>
      </c>
      <c r="L1106" s="301">
        <v>0.06</v>
      </c>
      <c r="M1106" s="301">
        <v>1.92</v>
      </c>
      <c r="N1106" s="301">
        <v>1.98</v>
      </c>
      <c r="O1106" s="301"/>
      <c r="P1106" s="301" t="s">
        <v>500</v>
      </c>
      <c r="Q1106" s="301">
        <v>2.9</v>
      </c>
      <c r="R1106" s="301">
        <v>2</v>
      </c>
      <c r="S1106" s="302">
        <v>49</v>
      </c>
      <c r="W1106" s="311"/>
      <c r="AB1106" s="311"/>
      <c r="AC1106" s="311">
        <v>10</v>
      </c>
      <c r="AD1106" s="311">
        <v>1.9E-2</v>
      </c>
      <c r="AE1106" s="311">
        <v>4.2000000000000003E-2</v>
      </c>
      <c r="AF1106" s="311">
        <v>4.0000000000000001E-3</v>
      </c>
      <c r="AG1106" s="311">
        <v>0.08</v>
      </c>
      <c r="AH1106" s="311" t="s">
        <v>500</v>
      </c>
      <c r="AI1106" s="311">
        <v>4.5</v>
      </c>
      <c r="AJ1106" s="311">
        <v>1E-3</v>
      </c>
      <c r="AL1106" s="311"/>
    </row>
    <row r="1107" spans="2:38" ht="15" customHeight="1" x14ac:dyDescent="0.15">
      <c r="B1107" s="435"/>
      <c r="C1107" s="433"/>
      <c r="D1107" s="299" t="s">
        <v>528</v>
      </c>
      <c r="E1107" s="300">
        <v>1</v>
      </c>
      <c r="F1107" s="301">
        <v>0</v>
      </c>
      <c r="G1107" s="301">
        <v>6</v>
      </c>
      <c r="H1107" s="301">
        <v>6</v>
      </c>
      <c r="I1107" s="301">
        <v>33</v>
      </c>
      <c r="J1107" s="301">
        <v>15</v>
      </c>
      <c r="K1107" s="301">
        <v>13</v>
      </c>
      <c r="L1107" s="301">
        <v>0.08</v>
      </c>
      <c r="M1107" s="301">
        <v>1.93</v>
      </c>
      <c r="N1107" s="301">
        <v>2.0099999999999998</v>
      </c>
      <c r="O1107" s="301"/>
      <c r="P1107" s="301" t="s">
        <v>500</v>
      </c>
      <c r="Q1107" s="301">
        <v>1.5</v>
      </c>
      <c r="R1107" s="301">
        <v>0.9</v>
      </c>
      <c r="S1107" s="302">
        <v>52</v>
      </c>
      <c r="W1107" s="311"/>
      <c r="AB1107" s="311"/>
      <c r="AC1107" s="311">
        <v>8</v>
      </c>
      <c r="AD1107" s="311">
        <v>1.2999999999999999E-2</v>
      </c>
      <c r="AE1107" s="311">
        <v>3.7999999999999999E-2</v>
      </c>
      <c r="AF1107" s="311">
        <v>5.0000000000000001E-3</v>
      </c>
      <c r="AG1107" s="311">
        <v>0.1</v>
      </c>
      <c r="AH1107" s="311" t="s">
        <v>500</v>
      </c>
      <c r="AI1107" s="311">
        <v>4.4000000000000004</v>
      </c>
      <c r="AJ1107" s="311">
        <v>1E-3</v>
      </c>
      <c r="AL1107" s="311"/>
    </row>
    <row r="1108" spans="2:38" ht="15" customHeight="1" x14ac:dyDescent="0.15">
      <c r="B1108" s="435"/>
      <c r="C1108" s="433"/>
      <c r="D1108" s="299" t="s">
        <v>529</v>
      </c>
      <c r="E1108" s="300">
        <v>1</v>
      </c>
      <c r="F1108" s="301">
        <v>0</v>
      </c>
      <c r="G1108" s="301">
        <v>9</v>
      </c>
      <c r="H1108" s="301">
        <v>9</v>
      </c>
      <c r="I1108" s="301">
        <v>28</v>
      </c>
      <c r="J1108" s="301">
        <v>20</v>
      </c>
      <c r="K1108" s="301">
        <v>19</v>
      </c>
      <c r="L1108" s="301">
        <v>0.1</v>
      </c>
      <c r="M1108" s="301">
        <v>1.92</v>
      </c>
      <c r="N1108" s="301">
        <v>2.02</v>
      </c>
      <c r="O1108" s="301"/>
      <c r="P1108" s="301" t="s">
        <v>495</v>
      </c>
      <c r="Q1108" s="301">
        <v>1.2</v>
      </c>
      <c r="R1108" s="301">
        <v>-0.6</v>
      </c>
      <c r="S1108" s="302">
        <v>54</v>
      </c>
      <c r="W1108" s="311"/>
      <c r="AB1108" s="311"/>
      <c r="AC1108" s="311">
        <v>14</v>
      </c>
      <c r="AD1108" s="311">
        <v>1.6E-2</v>
      </c>
      <c r="AE1108" s="311">
        <v>3.5999999999999997E-2</v>
      </c>
      <c r="AF1108" s="311">
        <v>6.0000000000000001E-3</v>
      </c>
      <c r="AG1108" s="311">
        <v>7.0000000000000007E-2</v>
      </c>
      <c r="AH1108" s="311" t="s">
        <v>500</v>
      </c>
      <c r="AI1108" s="311">
        <v>4</v>
      </c>
      <c r="AJ1108" s="311">
        <v>1E-3</v>
      </c>
      <c r="AL1108" s="311"/>
    </row>
    <row r="1109" spans="2:38" ht="15" customHeight="1" x14ac:dyDescent="0.15">
      <c r="B1109" s="435"/>
      <c r="C1109" s="433"/>
      <c r="D1109" s="299" t="s">
        <v>530</v>
      </c>
      <c r="E1109" s="300">
        <v>1</v>
      </c>
      <c r="F1109" s="301">
        <v>0</v>
      </c>
      <c r="G1109" s="301">
        <v>12</v>
      </c>
      <c r="H1109" s="301">
        <v>12</v>
      </c>
      <c r="I1109" s="301">
        <v>22</v>
      </c>
      <c r="J1109" s="301">
        <v>19</v>
      </c>
      <c r="K1109" s="301">
        <v>14</v>
      </c>
      <c r="L1109" s="301">
        <v>0.11</v>
      </c>
      <c r="M1109" s="301">
        <v>1.98</v>
      </c>
      <c r="N1109" s="301">
        <v>2.09</v>
      </c>
      <c r="O1109" s="301"/>
      <c r="P1109" s="301" t="s">
        <v>495</v>
      </c>
      <c r="Q1109" s="301">
        <v>1.7</v>
      </c>
      <c r="R1109" s="301">
        <v>-2.2000000000000002</v>
      </c>
      <c r="S1109" s="302">
        <v>61</v>
      </c>
      <c r="W1109" s="311"/>
      <c r="AB1109" s="311"/>
      <c r="AC1109" s="311">
        <v>13</v>
      </c>
      <c r="AD1109" s="311">
        <v>1.9E-2</v>
      </c>
      <c r="AE1109" s="311">
        <v>3.5999999999999997E-2</v>
      </c>
      <c r="AF1109" s="311">
        <v>6.0000000000000001E-3</v>
      </c>
      <c r="AG1109" s="311">
        <v>0.09</v>
      </c>
      <c r="AH1109" s="311" t="s">
        <v>500</v>
      </c>
      <c r="AI1109" s="311">
        <v>3.6</v>
      </c>
      <c r="AJ1109" s="311">
        <v>1E-3</v>
      </c>
      <c r="AL1109" s="311"/>
    </row>
    <row r="1110" spans="2:38" ht="15" customHeight="1" x14ac:dyDescent="0.15">
      <c r="B1110" s="435"/>
      <c r="C1110" s="434"/>
      <c r="D1110" s="299" t="s">
        <v>531</v>
      </c>
      <c r="E1110" s="300">
        <v>1</v>
      </c>
      <c r="F1110" s="301">
        <v>0</v>
      </c>
      <c r="G1110" s="301">
        <v>7</v>
      </c>
      <c r="H1110" s="301">
        <v>7</v>
      </c>
      <c r="I1110" s="301">
        <v>27</v>
      </c>
      <c r="J1110" s="301">
        <v>35</v>
      </c>
      <c r="K1110" s="301">
        <v>36</v>
      </c>
      <c r="L1110" s="301">
        <v>0.12</v>
      </c>
      <c r="M1110" s="301">
        <v>2</v>
      </c>
      <c r="N1110" s="301">
        <v>2.12</v>
      </c>
      <c r="O1110" s="301"/>
      <c r="P1110" s="301" t="s">
        <v>495</v>
      </c>
      <c r="Q1110" s="301">
        <v>1.2</v>
      </c>
      <c r="R1110" s="301">
        <v>-2.5</v>
      </c>
      <c r="S1110" s="302">
        <v>61</v>
      </c>
      <c r="W1110" s="311"/>
      <c r="AB1110" s="311"/>
      <c r="AC1110" s="311">
        <v>13</v>
      </c>
      <c r="AD1110" s="311">
        <v>1.2E-2</v>
      </c>
      <c r="AE1110" s="311">
        <v>3.5999999999999997E-2</v>
      </c>
      <c r="AF1110" s="311">
        <v>5.0000000000000001E-3</v>
      </c>
      <c r="AG1110" s="311">
        <v>7.0000000000000007E-2</v>
      </c>
      <c r="AH1110" s="311" t="s">
        <v>500</v>
      </c>
      <c r="AI1110" s="311">
        <v>3.4</v>
      </c>
      <c r="AJ1110" s="311">
        <v>1E-3</v>
      </c>
      <c r="AL1110" s="311"/>
    </row>
    <row r="1111" spans="2:38" ht="15" customHeight="1" x14ac:dyDescent="0.15">
      <c r="B1111" s="435"/>
      <c r="C1111" s="432">
        <v>42755</v>
      </c>
      <c r="D1111" s="299" t="s">
        <v>494</v>
      </c>
      <c r="E1111" s="300">
        <v>1</v>
      </c>
      <c r="F1111" s="301">
        <v>0</v>
      </c>
      <c r="G1111" s="301">
        <v>9</v>
      </c>
      <c r="H1111" s="301">
        <v>9</v>
      </c>
      <c r="I1111" s="301">
        <v>21</v>
      </c>
      <c r="J1111" s="301">
        <v>61</v>
      </c>
      <c r="K1111" s="301">
        <v>46</v>
      </c>
      <c r="L1111" s="301">
        <v>0.15</v>
      </c>
      <c r="M1111" s="301">
        <v>1.98</v>
      </c>
      <c r="N1111" s="301">
        <v>2.13</v>
      </c>
      <c r="O1111" s="301"/>
      <c r="P1111" s="301" t="s">
        <v>508</v>
      </c>
      <c r="Q1111" s="301">
        <v>1.3</v>
      </c>
      <c r="R1111" s="301">
        <v>-2.2000000000000002</v>
      </c>
      <c r="S1111" s="302">
        <v>59</v>
      </c>
      <c r="W1111" s="311"/>
      <c r="AB1111" s="311"/>
      <c r="AC1111" s="311">
        <v>13</v>
      </c>
      <c r="AD1111" s="311">
        <v>2.7E-2</v>
      </c>
      <c r="AE1111" s="311">
        <v>3.5000000000000003E-2</v>
      </c>
      <c r="AF1111" s="311">
        <v>5.0000000000000001E-3</v>
      </c>
      <c r="AG1111" s="311">
        <v>0.06</v>
      </c>
      <c r="AH1111" s="311" t="s">
        <v>500</v>
      </c>
      <c r="AI1111" s="311">
        <v>2.9</v>
      </c>
      <c r="AJ1111" s="311">
        <v>1E-3</v>
      </c>
      <c r="AL1111" s="311"/>
    </row>
    <row r="1112" spans="2:38" ht="15" customHeight="1" x14ac:dyDescent="0.15">
      <c r="B1112" s="435"/>
      <c r="C1112" s="433"/>
      <c r="D1112" s="299" t="s">
        <v>497</v>
      </c>
      <c r="E1112" s="300">
        <v>1</v>
      </c>
      <c r="F1112" s="301">
        <v>0</v>
      </c>
      <c r="G1112" s="301">
        <v>8</v>
      </c>
      <c r="H1112" s="301">
        <v>8</v>
      </c>
      <c r="I1112" s="301">
        <v>18</v>
      </c>
      <c r="J1112" s="301">
        <v>18</v>
      </c>
      <c r="K1112" s="301">
        <v>17</v>
      </c>
      <c r="L1112" s="301">
        <v>0.13</v>
      </c>
      <c r="M1112" s="301">
        <v>2.1</v>
      </c>
      <c r="N1112" s="301">
        <v>2.23</v>
      </c>
      <c r="O1112" s="301"/>
      <c r="P1112" s="301" t="s">
        <v>495</v>
      </c>
      <c r="Q1112" s="301">
        <v>2.2000000000000002</v>
      </c>
      <c r="R1112" s="301">
        <v>-3.9</v>
      </c>
      <c r="S1112" s="302">
        <v>59</v>
      </c>
      <c r="W1112" s="311"/>
      <c r="X1112" s="311"/>
      <c r="AB1112" s="311"/>
      <c r="AC1112" s="311">
        <v>13</v>
      </c>
      <c r="AD1112" s="311">
        <v>1.4999999999999999E-2</v>
      </c>
      <c r="AE1112" s="311">
        <v>3.3000000000000002E-2</v>
      </c>
      <c r="AF1112" s="311">
        <v>6.0000000000000001E-3</v>
      </c>
      <c r="AG1112" s="311">
        <v>0.08</v>
      </c>
      <c r="AH1112" s="311" t="s">
        <v>500</v>
      </c>
      <c r="AI1112" s="311">
        <v>1.5</v>
      </c>
      <c r="AJ1112" s="311">
        <v>1E-3</v>
      </c>
      <c r="AL1112" s="311"/>
    </row>
    <row r="1113" spans="2:38" ht="15" customHeight="1" x14ac:dyDescent="0.15">
      <c r="B1113" s="435"/>
      <c r="C1113" s="433"/>
      <c r="D1113" s="299" t="s">
        <v>499</v>
      </c>
      <c r="E1113" s="300">
        <v>1</v>
      </c>
      <c r="F1113" s="301">
        <v>0</v>
      </c>
      <c r="G1113" s="301">
        <v>4</v>
      </c>
      <c r="H1113" s="301">
        <v>4</v>
      </c>
      <c r="I1113" s="301">
        <v>23</v>
      </c>
      <c r="J1113" s="301">
        <v>16</v>
      </c>
      <c r="K1113" s="301">
        <v>18</v>
      </c>
      <c r="L1113" s="301">
        <v>0.1</v>
      </c>
      <c r="M1113" s="301">
        <v>1.98</v>
      </c>
      <c r="N1113" s="301">
        <v>2.08</v>
      </c>
      <c r="O1113" s="301"/>
      <c r="P1113" s="301" t="s">
        <v>495</v>
      </c>
      <c r="Q1113" s="301">
        <v>1.8</v>
      </c>
      <c r="R1113" s="301">
        <v>-2.1</v>
      </c>
      <c r="S1113" s="302">
        <v>58</v>
      </c>
      <c r="W1113" s="311"/>
      <c r="X1113" s="311"/>
      <c r="AB1113" s="311"/>
      <c r="AC1113" s="311">
        <v>19</v>
      </c>
      <c r="AD1113" s="311">
        <v>0.02</v>
      </c>
      <c r="AE1113" s="311">
        <v>2.8000000000000001E-2</v>
      </c>
      <c r="AF1113" s="311">
        <v>8.9999999999999993E-3</v>
      </c>
      <c r="AG1113" s="311">
        <v>0.1</v>
      </c>
      <c r="AH1113" s="311" t="s">
        <v>495</v>
      </c>
      <c r="AI1113" s="311">
        <v>1.2</v>
      </c>
      <c r="AJ1113" s="311">
        <v>1E-3</v>
      </c>
      <c r="AL1113" s="311"/>
    </row>
    <row r="1114" spans="2:38" ht="15" customHeight="1" x14ac:dyDescent="0.15">
      <c r="B1114" s="435"/>
      <c r="C1114" s="433"/>
      <c r="D1114" s="299" t="s">
        <v>502</v>
      </c>
      <c r="E1114" s="300">
        <v>1</v>
      </c>
      <c r="F1114" s="301">
        <v>0</v>
      </c>
      <c r="G1114" s="301">
        <v>4</v>
      </c>
      <c r="H1114" s="301">
        <v>4</v>
      </c>
      <c r="I1114" s="301" t="s">
        <v>503</v>
      </c>
      <c r="J1114" s="301">
        <v>24</v>
      </c>
      <c r="K1114" s="301">
        <v>19</v>
      </c>
      <c r="L1114" s="301">
        <v>0.08</v>
      </c>
      <c r="M1114" s="301">
        <v>1.99</v>
      </c>
      <c r="N1114" s="301">
        <v>2.0699999999999998</v>
      </c>
      <c r="O1114" s="301"/>
      <c r="P1114" s="301" t="s">
        <v>500</v>
      </c>
      <c r="Q1114" s="301">
        <v>1.6</v>
      </c>
      <c r="R1114" s="301">
        <v>-0.9</v>
      </c>
      <c r="S1114" s="302">
        <v>62</v>
      </c>
      <c r="W1114" s="311"/>
      <c r="X1114" s="311"/>
      <c r="AB1114" s="311"/>
      <c r="AC1114" s="311">
        <v>14</v>
      </c>
      <c r="AD1114" s="311">
        <v>1.9E-2</v>
      </c>
      <c r="AE1114" s="311">
        <v>2.1999999999999999E-2</v>
      </c>
      <c r="AF1114" s="311">
        <v>1.2E-2</v>
      </c>
      <c r="AG1114" s="311">
        <v>0.11</v>
      </c>
      <c r="AH1114" s="311" t="s">
        <v>495</v>
      </c>
      <c r="AI1114" s="311">
        <v>1.7</v>
      </c>
      <c r="AJ1114" s="311">
        <v>1E-3</v>
      </c>
      <c r="AL1114" s="311"/>
    </row>
    <row r="1115" spans="2:38" ht="15" customHeight="1" x14ac:dyDescent="0.15">
      <c r="B1115" s="435"/>
      <c r="C1115" s="433"/>
      <c r="D1115" s="299" t="s">
        <v>505</v>
      </c>
      <c r="E1115" s="300">
        <v>1</v>
      </c>
      <c r="F1115" s="301">
        <v>0</v>
      </c>
      <c r="G1115" s="301">
        <v>12</v>
      </c>
      <c r="H1115" s="301">
        <v>12</v>
      </c>
      <c r="I1115" s="301">
        <v>12</v>
      </c>
      <c r="J1115" s="301">
        <v>19</v>
      </c>
      <c r="K1115" s="301">
        <v>16</v>
      </c>
      <c r="L1115" s="301">
        <v>0.12</v>
      </c>
      <c r="M1115" s="301">
        <v>1.98</v>
      </c>
      <c r="N1115" s="301">
        <v>2.1</v>
      </c>
      <c r="O1115" s="301"/>
      <c r="P1115" s="301" t="s">
        <v>500</v>
      </c>
      <c r="Q1115" s="301">
        <v>2</v>
      </c>
      <c r="R1115" s="301">
        <v>-0.9</v>
      </c>
      <c r="S1115" s="302">
        <v>59</v>
      </c>
      <c r="W1115" s="311"/>
      <c r="X1115" s="311"/>
      <c r="AB1115" s="311"/>
      <c r="AC1115" s="311">
        <v>36</v>
      </c>
      <c r="AD1115" s="311">
        <v>3.5000000000000003E-2</v>
      </c>
      <c r="AE1115" s="311">
        <v>2.7E-2</v>
      </c>
      <c r="AF1115" s="311">
        <v>7.0000000000000001E-3</v>
      </c>
      <c r="AG1115" s="311">
        <v>0.12</v>
      </c>
      <c r="AH1115" s="311" t="s">
        <v>495</v>
      </c>
      <c r="AI1115" s="311">
        <v>1.2</v>
      </c>
      <c r="AJ1115" s="311">
        <v>1E-3</v>
      </c>
      <c r="AL1115" s="311"/>
    </row>
    <row r="1116" spans="2:38" ht="15" customHeight="1" x14ac:dyDescent="0.15">
      <c r="B1116" s="435"/>
      <c r="C1116" s="433"/>
      <c r="D1116" s="299" t="s">
        <v>507</v>
      </c>
      <c r="E1116" s="300">
        <v>1</v>
      </c>
      <c r="F1116" s="301">
        <v>0</v>
      </c>
      <c r="G1116" s="301">
        <v>12</v>
      </c>
      <c r="H1116" s="301">
        <v>12</v>
      </c>
      <c r="I1116" s="301">
        <v>11</v>
      </c>
      <c r="J1116" s="301">
        <v>21</v>
      </c>
      <c r="K1116" s="301">
        <v>17</v>
      </c>
      <c r="L1116" s="301">
        <v>0.11</v>
      </c>
      <c r="M1116" s="301">
        <v>1.96</v>
      </c>
      <c r="N1116" s="301">
        <v>2.0699999999999998</v>
      </c>
      <c r="O1116" s="301"/>
      <c r="P1116" s="301" t="s">
        <v>500</v>
      </c>
      <c r="Q1116" s="301">
        <v>1.7</v>
      </c>
      <c r="R1116" s="301">
        <v>-3.3</v>
      </c>
      <c r="S1116" s="302">
        <v>57</v>
      </c>
      <c r="W1116" s="311"/>
      <c r="X1116" s="311"/>
      <c r="AB1116" s="311"/>
      <c r="AC1116" s="311">
        <v>46</v>
      </c>
      <c r="AD1116" s="311">
        <v>6.0999999999999999E-2</v>
      </c>
      <c r="AE1116" s="311">
        <v>2.1000000000000001E-2</v>
      </c>
      <c r="AF1116" s="311">
        <v>8.9999999999999993E-3</v>
      </c>
      <c r="AG1116" s="311">
        <v>0.15</v>
      </c>
      <c r="AH1116" s="311" t="s">
        <v>508</v>
      </c>
      <c r="AI1116" s="311">
        <v>1.3</v>
      </c>
      <c r="AJ1116" s="311">
        <v>1E-3</v>
      </c>
      <c r="AL1116" s="311"/>
    </row>
    <row r="1117" spans="2:38" ht="15" customHeight="1" x14ac:dyDescent="0.15">
      <c r="B1117" s="435"/>
      <c r="C1117" s="433"/>
      <c r="D1117" s="299" t="s">
        <v>510</v>
      </c>
      <c r="E1117" s="300">
        <v>1</v>
      </c>
      <c r="F1117" s="301">
        <v>1</v>
      </c>
      <c r="G1117" s="301">
        <v>15</v>
      </c>
      <c r="H1117" s="301">
        <v>16</v>
      </c>
      <c r="I1117" s="301">
        <v>8</v>
      </c>
      <c r="J1117" s="301">
        <v>21</v>
      </c>
      <c r="K1117" s="301">
        <v>19</v>
      </c>
      <c r="L1117" s="301">
        <v>0.11</v>
      </c>
      <c r="M1117" s="301">
        <v>2.08</v>
      </c>
      <c r="N1117" s="301">
        <v>2.19</v>
      </c>
      <c r="O1117" s="301"/>
      <c r="P1117" s="301" t="s">
        <v>508</v>
      </c>
      <c r="Q1117" s="301">
        <v>1.9</v>
      </c>
      <c r="R1117" s="301">
        <v>-1.7</v>
      </c>
      <c r="S1117" s="302">
        <v>60</v>
      </c>
      <c r="W1117" s="311"/>
      <c r="X1117" s="311"/>
      <c r="AB1117" s="311"/>
      <c r="AC1117" s="311">
        <v>17</v>
      </c>
      <c r="AD1117" s="311">
        <v>1.7999999999999999E-2</v>
      </c>
      <c r="AE1117" s="311">
        <v>1.7999999999999999E-2</v>
      </c>
      <c r="AF1117" s="311">
        <v>8.0000000000000002E-3</v>
      </c>
      <c r="AG1117" s="311">
        <v>0.13</v>
      </c>
      <c r="AH1117" s="311" t="s">
        <v>495</v>
      </c>
      <c r="AI1117" s="311">
        <v>2.2000000000000002</v>
      </c>
      <c r="AJ1117" s="311">
        <v>1E-3</v>
      </c>
      <c r="AL1117" s="311"/>
    </row>
    <row r="1118" spans="2:38" ht="15" customHeight="1" x14ac:dyDescent="0.15">
      <c r="B1118" s="435"/>
      <c r="C1118" s="433"/>
      <c r="D1118" s="299" t="s">
        <v>512</v>
      </c>
      <c r="E1118" s="300">
        <v>1</v>
      </c>
      <c r="F1118" s="301">
        <v>2</v>
      </c>
      <c r="G1118" s="301">
        <v>16</v>
      </c>
      <c r="H1118" s="301">
        <v>18</v>
      </c>
      <c r="I1118" s="301">
        <v>8</v>
      </c>
      <c r="J1118" s="301">
        <v>26</v>
      </c>
      <c r="K1118" s="301">
        <v>22</v>
      </c>
      <c r="L1118" s="301">
        <v>0.11</v>
      </c>
      <c r="M1118" s="301">
        <v>2.12</v>
      </c>
      <c r="N1118" s="301">
        <v>2.23</v>
      </c>
      <c r="O1118" s="301"/>
      <c r="P1118" s="301" t="s">
        <v>495</v>
      </c>
      <c r="Q1118" s="301">
        <v>2.2999999999999998</v>
      </c>
      <c r="R1118" s="301">
        <v>-0.1</v>
      </c>
      <c r="S1118" s="302">
        <v>54</v>
      </c>
      <c r="W1118" s="311"/>
      <c r="X1118" s="311"/>
      <c r="AB1118" s="311"/>
      <c r="AC1118" s="311">
        <v>18</v>
      </c>
      <c r="AD1118" s="311">
        <v>1.6E-2</v>
      </c>
      <c r="AE1118" s="311">
        <v>2.3E-2</v>
      </c>
      <c r="AF1118" s="311">
        <v>4.0000000000000001E-3</v>
      </c>
      <c r="AG1118" s="311">
        <v>0.1</v>
      </c>
      <c r="AH1118" s="311" t="s">
        <v>495</v>
      </c>
      <c r="AI1118" s="311">
        <v>1.8</v>
      </c>
      <c r="AJ1118" s="311">
        <v>1E-3</v>
      </c>
      <c r="AL1118" s="311"/>
    </row>
    <row r="1119" spans="2:38" ht="15" customHeight="1" x14ac:dyDescent="0.15">
      <c r="B1119" s="435"/>
      <c r="C1119" s="433"/>
      <c r="D1119" s="299" t="s">
        <v>513</v>
      </c>
      <c r="E1119" s="300">
        <v>1</v>
      </c>
      <c r="F1119" s="301">
        <v>5</v>
      </c>
      <c r="G1119" s="301">
        <v>18</v>
      </c>
      <c r="H1119" s="301">
        <v>23</v>
      </c>
      <c r="I1119" s="301">
        <v>8</v>
      </c>
      <c r="J1119" s="301">
        <v>29</v>
      </c>
      <c r="K1119" s="301">
        <v>22</v>
      </c>
      <c r="L1119" s="301">
        <v>0.12</v>
      </c>
      <c r="M1119" s="301">
        <v>2.0299999999999998</v>
      </c>
      <c r="N1119" s="301">
        <v>2.15</v>
      </c>
      <c r="O1119" s="301"/>
      <c r="P1119" s="301" t="s">
        <v>508</v>
      </c>
      <c r="Q1119" s="301">
        <v>2.4</v>
      </c>
      <c r="R1119" s="301">
        <v>1.3</v>
      </c>
      <c r="S1119" s="302">
        <v>47</v>
      </c>
      <c r="W1119" s="311"/>
      <c r="X1119" s="311"/>
      <c r="AB1119" s="311"/>
      <c r="AC1119" s="311">
        <v>19</v>
      </c>
      <c r="AD1119" s="311">
        <v>2.4E-2</v>
      </c>
      <c r="AE1119" s="311" t="s">
        <v>503</v>
      </c>
      <c r="AF1119" s="311">
        <v>4.0000000000000001E-3</v>
      </c>
      <c r="AG1119" s="311">
        <v>0.08</v>
      </c>
      <c r="AH1119" s="311" t="s">
        <v>500</v>
      </c>
      <c r="AI1119" s="311">
        <v>1.6</v>
      </c>
      <c r="AJ1119" s="311">
        <v>1E-3</v>
      </c>
      <c r="AL1119" s="311"/>
    </row>
    <row r="1120" spans="2:38" ht="15" customHeight="1" thickBot="1" x14ac:dyDescent="0.2">
      <c r="B1120" s="435"/>
      <c r="C1120" s="433"/>
      <c r="D1120" s="312" t="s">
        <v>514</v>
      </c>
      <c r="E1120" s="313">
        <v>1</v>
      </c>
      <c r="F1120" s="306">
        <v>3</v>
      </c>
      <c r="G1120" s="306">
        <v>16</v>
      </c>
      <c r="H1120" s="306">
        <v>19</v>
      </c>
      <c r="I1120" s="306">
        <v>15</v>
      </c>
      <c r="J1120" s="306">
        <v>30</v>
      </c>
      <c r="K1120" s="306">
        <v>25</v>
      </c>
      <c r="L1120" s="306">
        <v>0.13</v>
      </c>
      <c r="M1120" s="306">
        <v>1.97</v>
      </c>
      <c r="N1120" s="306">
        <v>2.1</v>
      </c>
      <c r="O1120" s="306"/>
      <c r="P1120" s="306" t="s">
        <v>533</v>
      </c>
      <c r="Q1120" s="306">
        <v>0.9</v>
      </c>
      <c r="R1120" s="306">
        <v>2.2999999999999998</v>
      </c>
      <c r="S1120" s="307">
        <v>41</v>
      </c>
      <c r="W1120" s="311"/>
      <c r="X1120" s="311"/>
      <c r="AB1120" s="311"/>
      <c r="AC1120" s="311">
        <v>16</v>
      </c>
      <c r="AD1120" s="311">
        <v>1.9E-2</v>
      </c>
      <c r="AE1120" s="311">
        <v>1.2E-2</v>
      </c>
      <c r="AF1120" s="311">
        <v>1.2E-2</v>
      </c>
      <c r="AG1120" s="311">
        <v>0.12</v>
      </c>
      <c r="AH1120" s="311" t="s">
        <v>500</v>
      </c>
      <c r="AI1120" s="311">
        <v>2</v>
      </c>
      <c r="AJ1120" s="311">
        <v>1E-3</v>
      </c>
      <c r="AL1120" s="311"/>
    </row>
    <row r="1121" spans="2:38" ht="15" customHeight="1" x14ac:dyDescent="0.15">
      <c r="B1121" s="435"/>
      <c r="C1121" s="433"/>
      <c r="D1121" s="295" t="s">
        <v>516</v>
      </c>
      <c r="E1121" s="296">
        <v>1</v>
      </c>
      <c r="F1121" s="297">
        <v>4</v>
      </c>
      <c r="G1121" s="297">
        <v>20</v>
      </c>
      <c r="H1121" s="297">
        <v>24</v>
      </c>
      <c r="I1121" s="297">
        <v>11</v>
      </c>
      <c r="J1121" s="297">
        <v>36</v>
      </c>
      <c r="K1121" s="297">
        <v>29</v>
      </c>
      <c r="L1121" s="297">
        <v>0.14000000000000001</v>
      </c>
      <c r="M1121" s="297">
        <v>2.0099999999999998</v>
      </c>
      <c r="N1121" s="297">
        <v>2.15</v>
      </c>
      <c r="O1121" s="297"/>
      <c r="P1121" s="297" t="s">
        <v>500</v>
      </c>
      <c r="Q1121" s="297">
        <v>0.9</v>
      </c>
      <c r="R1121" s="297">
        <v>2.8</v>
      </c>
      <c r="S1121" s="298">
        <v>43</v>
      </c>
      <c r="W1121" s="311"/>
      <c r="X1121" s="311"/>
      <c r="AB1121" s="311"/>
      <c r="AC1121" s="311">
        <v>17</v>
      </c>
      <c r="AD1121" s="311">
        <v>2.1000000000000001E-2</v>
      </c>
      <c r="AE1121" s="311">
        <v>1.0999999999999999E-2</v>
      </c>
      <c r="AF1121" s="311">
        <v>1.2E-2</v>
      </c>
      <c r="AG1121" s="311">
        <v>0.11</v>
      </c>
      <c r="AH1121" s="311" t="s">
        <v>500</v>
      </c>
      <c r="AI1121" s="311">
        <v>1.7</v>
      </c>
      <c r="AJ1121" s="311">
        <v>1E-3</v>
      </c>
      <c r="AL1121" s="311"/>
    </row>
    <row r="1122" spans="2:38" ht="15" customHeight="1" x14ac:dyDescent="0.15">
      <c r="B1122" s="435"/>
      <c r="C1122" s="433"/>
      <c r="D1122" s="299" t="s">
        <v>518</v>
      </c>
      <c r="E1122" s="300">
        <v>1</v>
      </c>
      <c r="F1122" s="301">
        <v>2</v>
      </c>
      <c r="G1122" s="301">
        <v>15</v>
      </c>
      <c r="H1122" s="301">
        <v>17</v>
      </c>
      <c r="I1122" s="301">
        <v>20</v>
      </c>
      <c r="J1122" s="301">
        <v>32</v>
      </c>
      <c r="K1122" s="301">
        <v>34</v>
      </c>
      <c r="L1122" s="301">
        <v>0.13</v>
      </c>
      <c r="M1122" s="301">
        <v>1.96</v>
      </c>
      <c r="N1122" s="301">
        <v>2.09</v>
      </c>
      <c r="O1122" s="301"/>
      <c r="P1122" s="301" t="s">
        <v>500</v>
      </c>
      <c r="Q1122" s="301">
        <v>2.6</v>
      </c>
      <c r="R1122" s="301">
        <v>1.1000000000000001</v>
      </c>
      <c r="S1122" s="302">
        <v>50</v>
      </c>
      <c r="W1122" s="311"/>
      <c r="X1122" s="311"/>
      <c r="AB1122" s="311"/>
      <c r="AC1122" s="311">
        <v>19</v>
      </c>
      <c r="AD1122" s="311">
        <v>2.1000000000000001E-2</v>
      </c>
      <c r="AE1122" s="311">
        <v>8.0000000000000002E-3</v>
      </c>
      <c r="AF1122" s="311">
        <v>1.6E-2</v>
      </c>
      <c r="AG1122" s="311">
        <v>0.11</v>
      </c>
      <c r="AH1122" s="311" t="s">
        <v>508</v>
      </c>
      <c r="AI1122" s="311">
        <v>1.9</v>
      </c>
      <c r="AJ1122" s="311">
        <v>1E-3</v>
      </c>
      <c r="AL1122" s="311"/>
    </row>
    <row r="1123" spans="2:38" ht="15" customHeight="1" x14ac:dyDescent="0.15">
      <c r="B1123" s="435"/>
      <c r="C1123" s="433"/>
      <c r="D1123" s="299" t="s">
        <v>519</v>
      </c>
      <c r="E1123" s="300">
        <v>0</v>
      </c>
      <c r="F1123" s="301">
        <v>0</v>
      </c>
      <c r="G1123" s="301">
        <v>10</v>
      </c>
      <c r="H1123" s="301">
        <v>10</v>
      </c>
      <c r="I1123" s="301">
        <v>29</v>
      </c>
      <c r="J1123" s="301">
        <v>33</v>
      </c>
      <c r="K1123" s="301">
        <v>29</v>
      </c>
      <c r="L1123" s="301">
        <v>0.11</v>
      </c>
      <c r="M1123" s="301">
        <v>1.93</v>
      </c>
      <c r="N1123" s="301">
        <v>2.04</v>
      </c>
      <c r="O1123" s="301"/>
      <c r="P1123" s="301" t="s">
        <v>500</v>
      </c>
      <c r="Q1123" s="301">
        <v>2</v>
      </c>
      <c r="R1123" s="301">
        <v>1.8</v>
      </c>
      <c r="S1123" s="302">
        <v>50</v>
      </c>
      <c r="W1123" s="311"/>
      <c r="X1123" s="311"/>
      <c r="AB1123" s="311"/>
      <c r="AC1123" s="311">
        <v>22</v>
      </c>
      <c r="AD1123" s="311">
        <v>2.5999999999999999E-2</v>
      </c>
      <c r="AE1123" s="311">
        <v>8.0000000000000002E-3</v>
      </c>
      <c r="AF1123" s="311">
        <v>1.7999999999999999E-2</v>
      </c>
      <c r="AG1123" s="311">
        <v>0.11</v>
      </c>
      <c r="AH1123" s="311" t="s">
        <v>495</v>
      </c>
      <c r="AI1123" s="311">
        <v>2.2999999999999998</v>
      </c>
      <c r="AJ1123" s="311">
        <v>1E-3</v>
      </c>
      <c r="AL1123" s="311"/>
    </row>
    <row r="1124" spans="2:38" ht="15" customHeight="1" x14ac:dyDescent="0.15">
      <c r="B1124" s="435"/>
      <c r="C1124" s="433"/>
      <c r="D1124" s="299" t="s">
        <v>521</v>
      </c>
      <c r="E1124" s="300">
        <v>0</v>
      </c>
      <c r="F1124" s="301">
        <v>0</v>
      </c>
      <c r="G1124" s="301">
        <v>10</v>
      </c>
      <c r="H1124" s="301">
        <v>10</v>
      </c>
      <c r="I1124" s="301">
        <v>25</v>
      </c>
      <c r="J1124" s="301">
        <v>35</v>
      </c>
      <c r="K1124" s="301">
        <v>29</v>
      </c>
      <c r="L1124" s="301">
        <v>0.09</v>
      </c>
      <c r="M1124" s="301">
        <v>1.97</v>
      </c>
      <c r="N1124" s="301">
        <v>2.06</v>
      </c>
      <c r="O1124" s="301"/>
      <c r="P1124" s="301" t="s">
        <v>508</v>
      </c>
      <c r="Q1124" s="301">
        <v>1</v>
      </c>
      <c r="R1124" s="301">
        <v>2.5</v>
      </c>
      <c r="S1124" s="302">
        <v>53</v>
      </c>
      <c r="W1124" s="311"/>
      <c r="X1124" s="311"/>
      <c r="AB1124" s="311"/>
      <c r="AC1124" s="311">
        <v>22</v>
      </c>
      <c r="AD1124" s="311">
        <v>2.9000000000000001E-2</v>
      </c>
      <c r="AE1124" s="311">
        <v>8.0000000000000002E-3</v>
      </c>
      <c r="AF1124" s="311">
        <v>2.3E-2</v>
      </c>
      <c r="AG1124" s="311">
        <v>0.12</v>
      </c>
      <c r="AH1124" s="311" t="s">
        <v>508</v>
      </c>
      <c r="AI1124" s="311">
        <v>2.4</v>
      </c>
      <c r="AJ1124" s="311">
        <v>1E-3</v>
      </c>
      <c r="AL1124" s="311"/>
    </row>
    <row r="1125" spans="2:38" ht="15" customHeight="1" x14ac:dyDescent="0.15">
      <c r="B1125" s="435"/>
      <c r="C1125" s="433"/>
      <c r="D1125" s="299" t="s">
        <v>522</v>
      </c>
      <c r="E1125" s="300">
        <v>1</v>
      </c>
      <c r="F1125" s="301">
        <v>1</v>
      </c>
      <c r="G1125" s="301">
        <v>12</v>
      </c>
      <c r="H1125" s="301">
        <v>13</v>
      </c>
      <c r="I1125" s="301">
        <v>24</v>
      </c>
      <c r="J1125" s="301">
        <v>37</v>
      </c>
      <c r="K1125" s="301">
        <v>33</v>
      </c>
      <c r="L1125" s="301">
        <v>0.14000000000000001</v>
      </c>
      <c r="M1125" s="301">
        <v>2</v>
      </c>
      <c r="N1125" s="301">
        <v>2.14</v>
      </c>
      <c r="O1125" s="301"/>
      <c r="P1125" s="301" t="s">
        <v>500</v>
      </c>
      <c r="Q1125" s="301">
        <v>2.5</v>
      </c>
      <c r="R1125" s="301">
        <v>3.1</v>
      </c>
      <c r="S1125" s="302">
        <v>57</v>
      </c>
      <c r="W1125" s="311"/>
      <c r="X1125" s="311"/>
      <c r="AB1125" s="311"/>
      <c r="AC1125" s="311">
        <v>25</v>
      </c>
      <c r="AD1125" s="311">
        <v>0.03</v>
      </c>
      <c r="AE1125" s="311">
        <v>1.4999999999999999E-2</v>
      </c>
      <c r="AF1125" s="311">
        <v>1.9E-2</v>
      </c>
      <c r="AG1125" s="311">
        <v>0.13</v>
      </c>
      <c r="AH1125" s="311" t="s">
        <v>533</v>
      </c>
      <c r="AI1125" s="311">
        <v>0.9</v>
      </c>
      <c r="AJ1125" s="311">
        <v>1E-3</v>
      </c>
      <c r="AL1125" s="311"/>
    </row>
    <row r="1126" spans="2:38" ht="15" customHeight="1" x14ac:dyDescent="0.15">
      <c r="B1126" s="435"/>
      <c r="C1126" s="433"/>
      <c r="D1126" s="299" t="s">
        <v>523</v>
      </c>
      <c r="E1126" s="300">
        <v>1</v>
      </c>
      <c r="F1126" s="301">
        <v>0</v>
      </c>
      <c r="G1126" s="301">
        <v>12</v>
      </c>
      <c r="H1126" s="301">
        <v>12</v>
      </c>
      <c r="I1126" s="301">
        <v>26</v>
      </c>
      <c r="J1126" s="301">
        <v>35</v>
      </c>
      <c r="K1126" s="301">
        <v>23</v>
      </c>
      <c r="L1126" s="301">
        <v>0.11</v>
      </c>
      <c r="M1126" s="301">
        <v>1.95</v>
      </c>
      <c r="N1126" s="301">
        <v>2.06</v>
      </c>
      <c r="O1126" s="301"/>
      <c r="P1126" s="301" t="s">
        <v>495</v>
      </c>
      <c r="Q1126" s="301">
        <v>2.5</v>
      </c>
      <c r="R1126" s="301">
        <v>1.7</v>
      </c>
      <c r="S1126" s="302">
        <v>76</v>
      </c>
      <c r="W1126" s="311"/>
      <c r="X1126" s="311"/>
      <c r="AB1126" s="311"/>
      <c r="AC1126" s="311">
        <v>29</v>
      </c>
      <c r="AD1126" s="311">
        <v>3.5999999999999997E-2</v>
      </c>
      <c r="AE1126" s="311">
        <v>1.0999999999999999E-2</v>
      </c>
      <c r="AF1126" s="311">
        <v>2.4E-2</v>
      </c>
      <c r="AG1126" s="311">
        <v>0.14000000000000001</v>
      </c>
      <c r="AH1126" s="311" t="s">
        <v>500</v>
      </c>
      <c r="AI1126" s="311">
        <v>0.9</v>
      </c>
      <c r="AJ1126" s="311">
        <v>1E-3</v>
      </c>
      <c r="AL1126" s="311"/>
    </row>
    <row r="1127" spans="2:38" ht="15" customHeight="1" x14ac:dyDescent="0.15">
      <c r="B1127" s="435"/>
      <c r="C1127" s="433"/>
      <c r="D1127" s="299" t="s">
        <v>524</v>
      </c>
      <c r="E1127" s="300">
        <v>0</v>
      </c>
      <c r="F1127" s="301">
        <v>0</v>
      </c>
      <c r="G1127" s="301">
        <v>16</v>
      </c>
      <c r="H1127" s="301">
        <v>16</v>
      </c>
      <c r="I1127" s="301">
        <v>21</v>
      </c>
      <c r="J1127" s="301">
        <v>25</v>
      </c>
      <c r="K1127" s="301">
        <v>28</v>
      </c>
      <c r="L1127" s="301">
        <v>0.1</v>
      </c>
      <c r="M1127" s="301">
        <v>1.92</v>
      </c>
      <c r="N1127" s="301">
        <v>2.02</v>
      </c>
      <c r="O1127" s="301"/>
      <c r="P1127" s="301" t="s">
        <v>495</v>
      </c>
      <c r="Q1127" s="301">
        <v>1.6</v>
      </c>
      <c r="R1127" s="301">
        <v>0.5</v>
      </c>
      <c r="S1127" s="302">
        <v>91</v>
      </c>
      <c r="W1127" s="311"/>
      <c r="X1127" s="311"/>
      <c r="AB1127" s="311"/>
      <c r="AC1127" s="311">
        <v>34</v>
      </c>
      <c r="AD1127" s="311">
        <v>3.2000000000000001E-2</v>
      </c>
      <c r="AE1127" s="311">
        <v>0.02</v>
      </c>
      <c r="AF1127" s="311">
        <v>1.7000000000000001E-2</v>
      </c>
      <c r="AG1127" s="311">
        <v>0.13</v>
      </c>
      <c r="AH1127" s="311" t="s">
        <v>500</v>
      </c>
      <c r="AI1127" s="311">
        <v>2.6</v>
      </c>
      <c r="AJ1127" s="311">
        <v>1E-3</v>
      </c>
      <c r="AL1127" s="311"/>
    </row>
    <row r="1128" spans="2:38" ht="15" customHeight="1" x14ac:dyDescent="0.15">
      <c r="B1128" s="435"/>
      <c r="C1128" s="433"/>
      <c r="D1128" s="299" t="s">
        <v>525</v>
      </c>
      <c r="E1128" s="300">
        <v>0</v>
      </c>
      <c r="F1128" s="301">
        <v>1</v>
      </c>
      <c r="G1128" s="301">
        <v>20</v>
      </c>
      <c r="H1128" s="301">
        <v>21</v>
      </c>
      <c r="I1128" s="301">
        <v>14</v>
      </c>
      <c r="J1128" s="301">
        <v>37</v>
      </c>
      <c r="K1128" s="301">
        <v>23</v>
      </c>
      <c r="L1128" s="301">
        <v>0.14000000000000001</v>
      </c>
      <c r="M1128" s="301">
        <v>1.93</v>
      </c>
      <c r="N1128" s="301">
        <v>2.0699999999999998</v>
      </c>
      <c r="O1128" s="301"/>
      <c r="P1128" s="301" t="s">
        <v>500</v>
      </c>
      <c r="Q1128" s="301">
        <v>1.1000000000000001</v>
      </c>
      <c r="R1128" s="301">
        <v>0.4</v>
      </c>
      <c r="S1128" s="302">
        <v>93</v>
      </c>
      <c r="W1128" s="311"/>
      <c r="X1128" s="311"/>
      <c r="AB1128" s="311"/>
      <c r="AC1128" s="311">
        <v>29</v>
      </c>
      <c r="AD1128" s="311">
        <v>3.3000000000000002E-2</v>
      </c>
      <c r="AE1128" s="311">
        <v>2.9000000000000001E-2</v>
      </c>
      <c r="AF1128" s="311">
        <v>0.01</v>
      </c>
      <c r="AG1128" s="311">
        <v>0.11</v>
      </c>
      <c r="AH1128" s="311" t="s">
        <v>500</v>
      </c>
      <c r="AI1128" s="311">
        <v>2</v>
      </c>
      <c r="AJ1128" s="311">
        <v>0</v>
      </c>
      <c r="AL1128" s="311"/>
    </row>
    <row r="1129" spans="2:38" ht="15" customHeight="1" x14ac:dyDescent="0.15">
      <c r="B1129" s="435"/>
      <c r="C1129" s="433"/>
      <c r="D1129" s="299" t="s">
        <v>526</v>
      </c>
      <c r="E1129" s="300">
        <v>0</v>
      </c>
      <c r="F1129" s="301">
        <v>0</v>
      </c>
      <c r="G1129" s="301">
        <v>18</v>
      </c>
      <c r="H1129" s="301">
        <v>18</v>
      </c>
      <c r="I1129" s="301">
        <v>14</v>
      </c>
      <c r="J1129" s="301">
        <v>30</v>
      </c>
      <c r="K1129" s="301">
        <v>22</v>
      </c>
      <c r="L1129" s="301">
        <v>0.12</v>
      </c>
      <c r="M1129" s="301">
        <v>1.94</v>
      </c>
      <c r="N1129" s="301">
        <v>2.06</v>
      </c>
      <c r="O1129" s="301"/>
      <c r="P1129" s="301" t="s">
        <v>500</v>
      </c>
      <c r="Q1129" s="301">
        <v>1.2</v>
      </c>
      <c r="R1129" s="301">
        <v>1</v>
      </c>
      <c r="S1129" s="302">
        <v>93</v>
      </c>
      <c r="W1129" s="311"/>
      <c r="X1129" s="311"/>
      <c r="AB1129" s="311"/>
      <c r="AC1129" s="311">
        <v>29</v>
      </c>
      <c r="AD1129" s="311">
        <v>3.5000000000000003E-2</v>
      </c>
      <c r="AE1129" s="311">
        <v>2.5000000000000001E-2</v>
      </c>
      <c r="AF1129" s="311">
        <v>0.01</v>
      </c>
      <c r="AG1129" s="311">
        <v>0.09</v>
      </c>
      <c r="AH1129" s="311" t="s">
        <v>508</v>
      </c>
      <c r="AI1129" s="311">
        <v>1</v>
      </c>
      <c r="AJ1129" s="311">
        <v>0</v>
      </c>
      <c r="AL1129" s="311"/>
    </row>
    <row r="1130" spans="2:38" ht="15" customHeight="1" x14ac:dyDescent="0.15">
      <c r="B1130" s="435"/>
      <c r="C1130" s="433"/>
      <c r="D1130" s="299" t="s">
        <v>527</v>
      </c>
      <c r="E1130" s="300">
        <v>0</v>
      </c>
      <c r="F1130" s="301">
        <v>0</v>
      </c>
      <c r="G1130" s="301">
        <v>13</v>
      </c>
      <c r="H1130" s="301">
        <v>13</v>
      </c>
      <c r="I1130" s="301">
        <v>20</v>
      </c>
      <c r="J1130" s="301">
        <v>22</v>
      </c>
      <c r="K1130" s="301">
        <v>17</v>
      </c>
      <c r="L1130" s="301">
        <v>0.13</v>
      </c>
      <c r="M1130" s="301">
        <v>1.93</v>
      </c>
      <c r="N1130" s="301">
        <v>2.06</v>
      </c>
      <c r="O1130" s="301"/>
      <c r="P1130" s="301" t="s">
        <v>500</v>
      </c>
      <c r="Q1130" s="301">
        <v>2.7</v>
      </c>
      <c r="R1130" s="301">
        <v>1.1000000000000001</v>
      </c>
      <c r="S1130" s="302">
        <v>91</v>
      </c>
      <c r="W1130" s="311"/>
      <c r="X1130" s="311"/>
      <c r="AB1130" s="311"/>
      <c r="AC1130" s="311">
        <v>33</v>
      </c>
      <c r="AD1130" s="311">
        <v>3.6999999999999998E-2</v>
      </c>
      <c r="AE1130" s="311">
        <v>2.4E-2</v>
      </c>
      <c r="AF1130" s="311">
        <v>1.2999999999999999E-2</v>
      </c>
      <c r="AG1130" s="311">
        <v>0.14000000000000001</v>
      </c>
      <c r="AH1130" s="311" t="s">
        <v>500</v>
      </c>
      <c r="AI1130" s="311">
        <v>2.5</v>
      </c>
      <c r="AJ1130" s="311">
        <v>1E-3</v>
      </c>
      <c r="AL1130" s="311"/>
    </row>
    <row r="1131" spans="2:38" ht="15" customHeight="1" x14ac:dyDescent="0.15">
      <c r="B1131" s="435"/>
      <c r="C1131" s="433"/>
      <c r="D1131" s="299" t="s">
        <v>528</v>
      </c>
      <c r="E1131" s="300">
        <v>0</v>
      </c>
      <c r="F1131" s="301">
        <v>0</v>
      </c>
      <c r="G1131" s="301">
        <v>8</v>
      </c>
      <c r="H1131" s="301">
        <v>8</v>
      </c>
      <c r="I1131" s="301">
        <v>23</v>
      </c>
      <c r="J1131" s="301">
        <v>17</v>
      </c>
      <c r="K1131" s="301">
        <v>15</v>
      </c>
      <c r="L1131" s="301">
        <v>0.11</v>
      </c>
      <c r="M1131" s="301">
        <v>1.94</v>
      </c>
      <c r="N1131" s="301">
        <v>2.0499999999999998</v>
      </c>
      <c r="O1131" s="301"/>
      <c r="P1131" s="301" t="s">
        <v>500</v>
      </c>
      <c r="Q1131" s="301">
        <v>3</v>
      </c>
      <c r="R1131" s="301">
        <v>1.5</v>
      </c>
      <c r="S1131" s="302">
        <v>91</v>
      </c>
      <c r="W1131" s="311"/>
      <c r="X1131" s="311"/>
      <c r="AB1131" s="311"/>
      <c r="AC1131" s="311">
        <v>23</v>
      </c>
      <c r="AD1131" s="311">
        <v>3.5000000000000003E-2</v>
      </c>
      <c r="AE1131" s="311">
        <v>2.5999999999999999E-2</v>
      </c>
      <c r="AF1131" s="311">
        <v>1.2E-2</v>
      </c>
      <c r="AG1131" s="311">
        <v>0.11</v>
      </c>
      <c r="AH1131" s="311" t="s">
        <v>495</v>
      </c>
      <c r="AI1131" s="311">
        <v>2.5</v>
      </c>
      <c r="AJ1131" s="311">
        <v>1E-3</v>
      </c>
      <c r="AL1131" s="311"/>
    </row>
    <row r="1132" spans="2:38" ht="15" customHeight="1" x14ac:dyDescent="0.15">
      <c r="B1132" s="435"/>
      <c r="C1132" s="433"/>
      <c r="D1132" s="299" t="s">
        <v>529</v>
      </c>
      <c r="E1132" s="300">
        <v>0</v>
      </c>
      <c r="F1132" s="301">
        <v>0</v>
      </c>
      <c r="G1132" s="301">
        <v>5</v>
      </c>
      <c r="H1132" s="301">
        <v>5</v>
      </c>
      <c r="I1132" s="301">
        <v>27</v>
      </c>
      <c r="J1132" s="301">
        <v>13</v>
      </c>
      <c r="K1132" s="301">
        <v>8</v>
      </c>
      <c r="L1132" s="301">
        <v>0.09</v>
      </c>
      <c r="M1132" s="301">
        <v>1.92</v>
      </c>
      <c r="N1132" s="301">
        <v>2.0099999999999998</v>
      </c>
      <c r="O1132" s="301"/>
      <c r="P1132" s="301" t="s">
        <v>500</v>
      </c>
      <c r="Q1132" s="301">
        <v>2.6</v>
      </c>
      <c r="R1132" s="301">
        <v>1.7</v>
      </c>
      <c r="S1132" s="302">
        <v>89</v>
      </c>
      <c r="W1132" s="311"/>
      <c r="X1132" s="311"/>
      <c r="AB1132" s="311"/>
      <c r="AC1132" s="311">
        <v>28</v>
      </c>
      <c r="AD1132" s="311">
        <v>2.5000000000000001E-2</v>
      </c>
      <c r="AE1132" s="311">
        <v>2.1000000000000001E-2</v>
      </c>
      <c r="AF1132" s="311">
        <v>1.6E-2</v>
      </c>
      <c r="AG1132" s="311">
        <v>0.1</v>
      </c>
      <c r="AH1132" s="311" t="s">
        <v>495</v>
      </c>
      <c r="AI1132" s="311">
        <v>1.6</v>
      </c>
      <c r="AJ1132" s="311">
        <v>0</v>
      </c>
      <c r="AL1132" s="311"/>
    </row>
    <row r="1133" spans="2:38" ht="15" customHeight="1" x14ac:dyDescent="0.15">
      <c r="B1133" s="435"/>
      <c r="C1133" s="433"/>
      <c r="D1133" s="299" t="s">
        <v>530</v>
      </c>
      <c r="E1133" s="300">
        <v>0</v>
      </c>
      <c r="F1133" s="301">
        <v>0</v>
      </c>
      <c r="G1133" s="301">
        <v>5</v>
      </c>
      <c r="H1133" s="301">
        <v>5</v>
      </c>
      <c r="I1133" s="301">
        <v>25</v>
      </c>
      <c r="J1133" s="301">
        <v>6</v>
      </c>
      <c r="K1133" s="301">
        <v>5</v>
      </c>
      <c r="L1133" s="301">
        <v>0.08</v>
      </c>
      <c r="M1133" s="301">
        <v>1.9</v>
      </c>
      <c r="N1133" s="301">
        <v>1.98</v>
      </c>
      <c r="O1133" s="301"/>
      <c r="P1133" s="301" t="s">
        <v>495</v>
      </c>
      <c r="Q1133" s="301">
        <v>3.1</v>
      </c>
      <c r="R1133" s="301">
        <v>1.4</v>
      </c>
      <c r="S1133" s="302">
        <v>85</v>
      </c>
      <c r="W1133" s="311"/>
      <c r="X1133" s="311"/>
      <c r="AB1133" s="311"/>
      <c r="AC1133" s="311">
        <v>23</v>
      </c>
      <c r="AD1133" s="311">
        <v>3.6999999999999998E-2</v>
      </c>
      <c r="AE1133" s="311">
        <v>1.4E-2</v>
      </c>
      <c r="AF1133" s="311">
        <v>2.1000000000000001E-2</v>
      </c>
      <c r="AG1133" s="311">
        <v>0.14000000000000001</v>
      </c>
      <c r="AH1133" s="311" t="s">
        <v>500</v>
      </c>
      <c r="AI1133" s="311">
        <v>1.1000000000000001</v>
      </c>
      <c r="AJ1133" s="311">
        <v>0</v>
      </c>
      <c r="AL1133" s="311"/>
    </row>
    <row r="1134" spans="2:38" ht="15" customHeight="1" x14ac:dyDescent="0.15">
      <c r="B1134" s="435"/>
      <c r="C1134" s="434"/>
      <c r="D1134" s="299" t="s">
        <v>531</v>
      </c>
      <c r="E1134" s="300">
        <v>0</v>
      </c>
      <c r="F1134" s="301">
        <v>0</v>
      </c>
      <c r="G1134" s="301">
        <v>4</v>
      </c>
      <c r="H1134" s="301">
        <v>4</v>
      </c>
      <c r="I1134" s="301">
        <v>26</v>
      </c>
      <c r="J1134" s="301">
        <v>6</v>
      </c>
      <c r="K1134" s="301">
        <v>2</v>
      </c>
      <c r="L1134" s="301">
        <v>0.08</v>
      </c>
      <c r="M1134" s="301">
        <v>1.92</v>
      </c>
      <c r="N1134" s="301">
        <v>2</v>
      </c>
      <c r="O1134" s="301"/>
      <c r="P1134" s="301" t="s">
        <v>495</v>
      </c>
      <c r="Q1134" s="301">
        <v>3.9</v>
      </c>
      <c r="R1134" s="301">
        <v>1.9</v>
      </c>
      <c r="S1134" s="302">
        <v>78</v>
      </c>
      <c r="W1134" s="311"/>
      <c r="X1134" s="311"/>
      <c r="AB1134" s="311"/>
      <c r="AC1134" s="311">
        <v>22</v>
      </c>
      <c r="AD1134" s="311">
        <v>0.03</v>
      </c>
      <c r="AE1134" s="311">
        <v>1.4E-2</v>
      </c>
      <c r="AF1134" s="311">
        <v>1.7999999999999999E-2</v>
      </c>
      <c r="AG1134" s="311">
        <v>0.12</v>
      </c>
      <c r="AH1134" s="311" t="s">
        <v>500</v>
      </c>
      <c r="AI1134" s="311">
        <v>1.2</v>
      </c>
      <c r="AJ1134" s="311">
        <v>0</v>
      </c>
      <c r="AL1134" s="311"/>
    </row>
    <row r="1135" spans="2:38" ht="15" customHeight="1" x14ac:dyDescent="0.15">
      <c r="B1135" s="435"/>
      <c r="C1135" s="432">
        <v>42756</v>
      </c>
      <c r="D1135" s="299" t="s">
        <v>494</v>
      </c>
      <c r="E1135" s="300">
        <v>0</v>
      </c>
      <c r="F1135" s="301">
        <v>0</v>
      </c>
      <c r="G1135" s="301">
        <v>4</v>
      </c>
      <c r="H1135" s="301">
        <v>4</v>
      </c>
      <c r="I1135" s="301">
        <v>30</v>
      </c>
      <c r="J1135" s="301">
        <v>5</v>
      </c>
      <c r="K1135" s="301">
        <v>1</v>
      </c>
      <c r="L1135" s="301">
        <v>0.09</v>
      </c>
      <c r="M1135" s="301">
        <v>1.91</v>
      </c>
      <c r="N1135" s="301">
        <v>2</v>
      </c>
      <c r="O1135" s="301"/>
      <c r="P1135" s="301" t="s">
        <v>500</v>
      </c>
      <c r="Q1135" s="301">
        <v>3.9</v>
      </c>
      <c r="R1135" s="301">
        <v>2</v>
      </c>
      <c r="S1135" s="302">
        <v>76</v>
      </c>
      <c r="W1135" s="311"/>
      <c r="AB1135" s="311"/>
      <c r="AC1135" s="311">
        <v>17</v>
      </c>
      <c r="AD1135" s="311">
        <v>2.1999999999999999E-2</v>
      </c>
      <c r="AE1135" s="311">
        <v>0.02</v>
      </c>
      <c r="AF1135" s="311">
        <v>1.2999999999999999E-2</v>
      </c>
      <c r="AG1135" s="311">
        <v>0.13</v>
      </c>
      <c r="AH1135" s="311" t="s">
        <v>500</v>
      </c>
      <c r="AI1135" s="311">
        <v>2.7</v>
      </c>
      <c r="AJ1135" s="311">
        <v>0</v>
      </c>
      <c r="AL1135" s="311"/>
    </row>
    <row r="1136" spans="2:38" ht="15" customHeight="1" x14ac:dyDescent="0.15">
      <c r="B1136" s="435"/>
      <c r="C1136" s="433"/>
      <c r="D1136" s="299" t="s">
        <v>497</v>
      </c>
      <c r="E1136" s="300">
        <v>0</v>
      </c>
      <c r="F1136" s="301">
        <v>0</v>
      </c>
      <c r="G1136" s="301">
        <v>3</v>
      </c>
      <c r="H1136" s="301">
        <v>3</v>
      </c>
      <c r="I1136" s="301">
        <v>31</v>
      </c>
      <c r="J1136" s="301">
        <v>5</v>
      </c>
      <c r="K1136" s="301">
        <v>1</v>
      </c>
      <c r="L1136" s="301">
        <v>0.05</v>
      </c>
      <c r="M1136" s="301">
        <v>1.91</v>
      </c>
      <c r="N1136" s="301">
        <v>1.96</v>
      </c>
      <c r="O1136" s="301"/>
      <c r="P1136" s="301" t="s">
        <v>500</v>
      </c>
      <c r="Q1136" s="301">
        <v>4.7</v>
      </c>
      <c r="R1136" s="301">
        <v>2.1</v>
      </c>
      <c r="S1136" s="302">
        <v>73</v>
      </c>
      <c r="W1136" s="311"/>
      <c r="X1136" s="311"/>
      <c r="AB1136" s="311"/>
      <c r="AC1136" s="311">
        <v>15</v>
      </c>
      <c r="AD1136" s="311">
        <v>1.7000000000000001E-2</v>
      </c>
      <c r="AE1136" s="311">
        <v>2.3E-2</v>
      </c>
      <c r="AF1136" s="311">
        <v>8.0000000000000002E-3</v>
      </c>
      <c r="AG1136" s="311">
        <v>0.11</v>
      </c>
      <c r="AH1136" s="311" t="s">
        <v>500</v>
      </c>
      <c r="AI1136" s="311">
        <v>3</v>
      </c>
      <c r="AJ1136" s="311">
        <v>0</v>
      </c>
      <c r="AL1136" s="311"/>
    </row>
    <row r="1137" spans="2:38" ht="15" customHeight="1" x14ac:dyDescent="0.15">
      <c r="B1137" s="435"/>
      <c r="C1137" s="433"/>
      <c r="D1137" s="299" t="s">
        <v>499</v>
      </c>
      <c r="E1137" s="300">
        <v>0</v>
      </c>
      <c r="F1137" s="301">
        <v>0</v>
      </c>
      <c r="G1137" s="301">
        <v>2</v>
      </c>
      <c r="H1137" s="301">
        <v>2</v>
      </c>
      <c r="I1137" s="301">
        <v>34</v>
      </c>
      <c r="J1137" s="301">
        <v>8</v>
      </c>
      <c r="K1137" s="301">
        <v>6</v>
      </c>
      <c r="L1137" s="301">
        <v>0.06</v>
      </c>
      <c r="M1137" s="301">
        <v>1.9</v>
      </c>
      <c r="N1137" s="301">
        <v>1.96</v>
      </c>
      <c r="O1137" s="301"/>
      <c r="P1137" s="301" t="s">
        <v>500</v>
      </c>
      <c r="Q1137" s="301">
        <v>6.1</v>
      </c>
      <c r="R1137" s="301">
        <v>2</v>
      </c>
      <c r="S1137" s="302">
        <v>73</v>
      </c>
      <c r="W1137" s="311"/>
      <c r="X1137" s="311"/>
      <c r="AB1137" s="311"/>
      <c r="AC1137" s="311">
        <v>8</v>
      </c>
      <c r="AD1137" s="311">
        <v>1.2999999999999999E-2</v>
      </c>
      <c r="AE1137" s="311">
        <v>2.7E-2</v>
      </c>
      <c r="AF1137" s="311">
        <v>5.0000000000000001E-3</v>
      </c>
      <c r="AG1137" s="311">
        <v>0.09</v>
      </c>
      <c r="AH1137" s="311" t="s">
        <v>500</v>
      </c>
      <c r="AI1137" s="311">
        <v>2.6</v>
      </c>
      <c r="AJ1137" s="311">
        <v>0</v>
      </c>
      <c r="AL1137" s="311"/>
    </row>
    <row r="1138" spans="2:38" ht="15" customHeight="1" x14ac:dyDescent="0.15">
      <c r="B1138" s="435"/>
      <c r="C1138" s="433"/>
      <c r="D1138" s="299" t="s">
        <v>502</v>
      </c>
      <c r="E1138" s="300">
        <v>0</v>
      </c>
      <c r="F1138" s="301">
        <v>0</v>
      </c>
      <c r="G1138" s="301">
        <v>2</v>
      </c>
      <c r="H1138" s="301">
        <v>2</v>
      </c>
      <c r="I1138" s="301">
        <v>35</v>
      </c>
      <c r="J1138" s="301">
        <v>12</v>
      </c>
      <c r="K1138" s="301">
        <v>-1</v>
      </c>
      <c r="L1138" s="301">
        <v>0.03</v>
      </c>
      <c r="M1138" s="301">
        <v>1.91</v>
      </c>
      <c r="N1138" s="301">
        <v>1.94</v>
      </c>
      <c r="O1138" s="301"/>
      <c r="P1138" s="301" t="s">
        <v>500</v>
      </c>
      <c r="Q1138" s="301">
        <v>3.5</v>
      </c>
      <c r="R1138" s="301">
        <v>1.9</v>
      </c>
      <c r="S1138" s="302">
        <v>74</v>
      </c>
      <c r="W1138" s="311"/>
      <c r="X1138" s="311"/>
      <c r="AB1138" s="311"/>
      <c r="AC1138" s="311">
        <v>5</v>
      </c>
      <c r="AD1138" s="311">
        <v>6.0000000000000001E-3</v>
      </c>
      <c r="AE1138" s="311">
        <v>2.5000000000000001E-2</v>
      </c>
      <c r="AF1138" s="311">
        <v>5.0000000000000001E-3</v>
      </c>
      <c r="AG1138" s="311">
        <v>0.08</v>
      </c>
      <c r="AH1138" s="311" t="s">
        <v>495</v>
      </c>
      <c r="AI1138" s="311">
        <v>3.1</v>
      </c>
      <c r="AJ1138" s="311">
        <v>0</v>
      </c>
      <c r="AL1138" s="311"/>
    </row>
    <row r="1139" spans="2:38" ht="15" customHeight="1" x14ac:dyDescent="0.15">
      <c r="B1139" s="435"/>
      <c r="C1139" s="433"/>
      <c r="D1139" s="299" t="s">
        <v>505</v>
      </c>
      <c r="E1139" s="300">
        <v>0</v>
      </c>
      <c r="F1139" s="301">
        <v>0</v>
      </c>
      <c r="G1139" s="301">
        <v>2</v>
      </c>
      <c r="H1139" s="301">
        <v>2</v>
      </c>
      <c r="I1139" s="301">
        <v>32</v>
      </c>
      <c r="J1139" s="301">
        <v>13</v>
      </c>
      <c r="K1139" s="301">
        <v>6</v>
      </c>
      <c r="L1139" s="301">
        <v>0.05</v>
      </c>
      <c r="M1139" s="301">
        <v>1.9</v>
      </c>
      <c r="N1139" s="301">
        <v>1.95</v>
      </c>
      <c r="O1139" s="301"/>
      <c r="P1139" s="301" t="s">
        <v>495</v>
      </c>
      <c r="Q1139" s="301">
        <v>2.2000000000000002</v>
      </c>
      <c r="R1139" s="301">
        <v>1.1000000000000001</v>
      </c>
      <c r="S1139" s="302">
        <v>77</v>
      </c>
      <c r="W1139" s="311"/>
      <c r="X1139" s="311"/>
      <c r="AB1139" s="311"/>
      <c r="AC1139" s="311">
        <v>2</v>
      </c>
      <c r="AD1139" s="311">
        <v>6.0000000000000001E-3</v>
      </c>
      <c r="AE1139" s="311">
        <v>2.5999999999999999E-2</v>
      </c>
      <c r="AF1139" s="311">
        <v>4.0000000000000001E-3</v>
      </c>
      <c r="AG1139" s="311">
        <v>0.08</v>
      </c>
      <c r="AH1139" s="311" t="s">
        <v>495</v>
      </c>
      <c r="AI1139" s="311">
        <v>3.9</v>
      </c>
      <c r="AJ1139" s="311">
        <v>0</v>
      </c>
      <c r="AL1139" s="311"/>
    </row>
    <row r="1140" spans="2:38" ht="15" customHeight="1" x14ac:dyDescent="0.15">
      <c r="B1140" s="435"/>
      <c r="C1140" s="433"/>
      <c r="D1140" s="299" t="s">
        <v>507</v>
      </c>
      <c r="E1140" s="300">
        <v>0</v>
      </c>
      <c r="F1140" s="301">
        <v>0</v>
      </c>
      <c r="G1140" s="301">
        <v>5</v>
      </c>
      <c r="H1140" s="301">
        <v>5</v>
      </c>
      <c r="I1140" s="301">
        <v>26</v>
      </c>
      <c r="J1140" s="301">
        <v>3</v>
      </c>
      <c r="K1140" s="301">
        <v>1</v>
      </c>
      <c r="L1140" s="301">
        <v>0.06</v>
      </c>
      <c r="M1140" s="301">
        <v>1.91</v>
      </c>
      <c r="N1140" s="301">
        <v>1.97</v>
      </c>
      <c r="O1140" s="301"/>
      <c r="P1140" s="301" t="s">
        <v>515</v>
      </c>
      <c r="Q1140" s="301">
        <v>2</v>
      </c>
      <c r="R1140" s="301">
        <v>0.9</v>
      </c>
      <c r="S1140" s="302">
        <v>81</v>
      </c>
      <c r="W1140" s="311"/>
      <c r="X1140" s="311"/>
      <c r="AB1140" s="311"/>
      <c r="AC1140" s="311">
        <v>1</v>
      </c>
      <c r="AD1140" s="311">
        <v>5.0000000000000001E-3</v>
      </c>
      <c r="AE1140" s="311">
        <v>0.03</v>
      </c>
      <c r="AF1140" s="311">
        <v>4.0000000000000001E-3</v>
      </c>
      <c r="AG1140" s="311">
        <v>0.09</v>
      </c>
      <c r="AH1140" s="311" t="s">
        <v>500</v>
      </c>
      <c r="AI1140" s="311">
        <v>3.9</v>
      </c>
      <c r="AJ1140" s="311">
        <v>0</v>
      </c>
      <c r="AL1140" s="311"/>
    </row>
    <row r="1141" spans="2:38" ht="15" customHeight="1" x14ac:dyDescent="0.15">
      <c r="B1141" s="435"/>
      <c r="C1141" s="433"/>
      <c r="D1141" s="299" t="s">
        <v>510</v>
      </c>
      <c r="E1141" s="300">
        <v>0</v>
      </c>
      <c r="F1141" s="301">
        <v>1</v>
      </c>
      <c r="G1141" s="301">
        <v>15</v>
      </c>
      <c r="H1141" s="301">
        <v>16</v>
      </c>
      <c r="I1141" s="301">
        <v>18</v>
      </c>
      <c r="J1141" s="301">
        <v>12</v>
      </c>
      <c r="K1141" s="301">
        <v>4</v>
      </c>
      <c r="L1141" s="301">
        <v>7.0000000000000007E-2</v>
      </c>
      <c r="M1141" s="301">
        <v>1.9</v>
      </c>
      <c r="N1141" s="301">
        <v>1.97</v>
      </c>
      <c r="O1141" s="301"/>
      <c r="P1141" s="301" t="s">
        <v>500</v>
      </c>
      <c r="Q1141" s="301">
        <v>0.3</v>
      </c>
      <c r="R1141" s="301">
        <v>0.2</v>
      </c>
      <c r="S1141" s="302">
        <v>81</v>
      </c>
      <c r="W1141" s="311"/>
      <c r="X1141" s="311"/>
      <c r="AB1141" s="311"/>
      <c r="AC1141" s="311">
        <v>1</v>
      </c>
      <c r="AD1141" s="311">
        <v>5.0000000000000001E-3</v>
      </c>
      <c r="AE1141" s="311">
        <v>3.1E-2</v>
      </c>
      <c r="AF1141" s="311">
        <v>3.0000000000000001E-3</v>
      </c>
      <c r="AG1141" s="311">
        <v>0.05</v>
      </c>
      <c r="AH1141" s="311" t="s">
        <v>500</v>
      </c>
      <c r="AI1141" s="311">
        <v>4.7</v>
      </c>
      <c r="AJ1141" s="311">
        <v>0</v>
      </c>
      <c r="AL1141" s="311"/>
    </row>
    <row r="1142" spans="2:38" ht="15" customHeight="1" x14ac:dyDescent="0.15">
      <c r="B1142" s="435"/>
      <c r="C1142" s="433"/>
      <c r="D1142" s="299" t="s">
        <v>512</v>
      </c>
      <c r="E1142" s="300">
        <v>0</v>
      </c>
      <c r="F1142" s="301">
        <v>9</v>
      </c>
      <c r="G1142" s="301">
        <v>26</v>
      </c>
      <c r="H1142" s="301">
        <v>35</v>
      </c>
      <c r="I1142" s="301">
        <v>5</v>
      </c>
      <c r="J1142" s="301">
        <v>9</v>
      </c>
      <c r="K1142" s="301">
        <v>12</v>
      </c>
      <c r="L1142" s="301">
        <v>0.23</v>
      </c>
      <c r="M1142" s="301">
        <v>1.9</v>
      </c>
      <c r="N1142" s="301">
        <v>2.13</v>
      </c>
      <c r="O1142" s="301"/>
      <c r="P1142" s="301" t="s">
        <v>537</v>
      </c>
      <c r="Q1142" s="301">
        <v>1.3</v>
      </c>
      <c r="R1142" s="301">
        <v>2.1</v>
      </c>
      <c r="S1142" s="302">
        <v>77</v>
      </c>
      <c r="W1142" s="311"/>
      <c r="X1142" s="311"/>
      <c r="AB1142" s="311"/>
      <c r="AC1142" s="311">
        <v>6</v>
      </c>
      <c r="AD1142" s="311">
        <v>8.0000000000000002E-3</v>
      </c>
      <c r="AE1142" s="311">
        <v>3.4000000000000002E-2</v>
      </c>
      <c r="AF1142" s="311">
        <v>2E-3</v>
      </c>
      <c r="AG1142" s="311">
        <v>0.06</v>
      </c>
      <c r="AH1142" s="311" t="s">
        <v>500</v>
      </c>
      <c r="AI1142" s="311">
        <v>6.1</v>
      </c>
      <c r="AJ1142" s="311">
        <v>0</v>
      </c>
      <c r="AL1142" s="311"/>
    </row>
    <row r="1143" spans="2:38" ht="15" customHeight="1" x14ac:dyDescent="0.15">
      <c r="B1143" s="435"/>
      <c r="C1143" s="433"/>
      <c r="D1143" s="299" t="s">
        <v>513</v>
      </c>
      <c r="E1143" s="300">
        <v>1</v>
      </c>
      <c r="F1143" s="301">
        <v>6</v>
      </c>
      <c r="G1143" s="301">
        <v>16</v>
      </c>
      <c r="H1143" s="301">
        <v>22</v>
      </c>
      <c r="I1143" s="301">
        <v>15</v>
      </c>
      <c r="J1143" s="301">
        <v>15</v>
      </c>
      <c r="K1143" s="301">
        <v>11</v>
      </c>
      <c r="L1143" s="301">
        <v>0.17</v>
      </c>
      <c r="M1143" s="301">
        <v>1.9</v>
      </c>
      <c r="N1143" s="301">
        <v>2.0699999999999998</v>
      </c>
      <c r="O1143" s="301"/>
      <c r="P1143" s="301" t="s">
        <v>508</v>
      </c>
      <c r="Q1143" s="301">
        <v>2.8</v>
      </c>
      <c r="R1143" s="301">
        <v>3.4</v>
      </c>
      <c r="S1143" s="302">
        <v>69</v>
      </c>
      <c r="W1143" s="311"/>
      <c r="X1143" s="311"/>
      <c r="AB1143" s="311"/>
      <c r="AC1143" s="311">
        <v>-1</v>
      </c>
      <c r="AD1143" s="311">
        <v>1.2E-2</v>
      </c>
      <c r="AE1143" s="311">
        <v>3.5000000000000003E-2</v>
      </c>
      <c r="AF1143" s="311">
        <v>2E-3</v>
      </c>
      <c r="AG1143" s="311">
        <v>0.03</v>
      </c>
      <c r="AH1143" s="311" t="s">
        <v>500</v>
      </c>
      <c r="AI1143" s="311">
        <v>3.5</v>
      </c>
      <c r="AJ1143" s="311">
        <v>0</v>
      </c>
      <c r="AL1143" s="311"/>
    </row>
    <row r="1144" spans="2:38" ht="15" customHeight="1" thickBot="1" x14ac:dyDescent="0.2">
      <c r="B1144" s="435"/>
      <c r="C1144" s="433"/>
      <c r="D1144" s="312" t="s">
        <v>514</v>
      </c>
      <c r="E1144" s="313">
        <v>1</v>
      </c>
      <c r="F1144" s="306">
        <v>1</v>
      </c>
      <c r="G1144" s="306">
        <v>7</v>
      </c>
      <c r="H1144" s="306">
        <v>8</v>
      </c>
      <c r="I1144" s="306">
        <v>28</v>
      </c>
      <c r="J1144" s="306">
        <v>9</v>
      </c>
      <c r="K1144" s="306">
        <v>6</v>
      </c>
      <c r="L1144" s="306">
        <v>7.0000000000000007E-2</v>
      </c>
      <c r="M1144" s="306">
        <v>1.9</v>
      </c>
      <c r="N1144" s="306">
        <v>1.97</v>
      </c>
      <c r="O1144" s="306"/>
      <c r="P1144" s="306" t="s">
        <v>500</v>
      </c>
      <c r="Q1144" s="306">
        <v>3.2</v>
      </c>
      <c r="R1144" s="306">
        <v>6.8</v>
      </c>
      <c r="S1144" s="307">
        <v>61</v>
      </c>
      <c r="W1144" s="311"/>
      <c r="X1144" s="311"/>
      <c r="AB1144" s="311"/>
      <c r="AC1144" s="311">
        <v>6</v>
      </c>
      <c r="AD1144" s="311">
        <v>1.2999999999999999E-2</v>
      </c>
      <c r="AE1144" s="311">
        <v>3.2000000000000001E-2</v>
      </c>
      <c r="AF1144" s="311">
        <v>2E-3</v>
      </c>
      <c r="AG1144" s="311">
        <v>0.05</v>
      </c>
      <c r="AH1144" s="311" t="s">
        <v>495</v>
      </c>
      <c r="AI1144" s="311">
        <v>2.2000000000000002</v>
      </c>
      <c r="AJ1144" s="311">
        <v>0</v>
      </c>
      <c r="AL1144" s="311"/>
    </row>
    <row r="1145" spans="2:38" ht="15" customHeight="1" x14ac:dyDescent="0.15">
      <c r="B1145" s="435"/>
      <c r="C1145" s="433"/>
      <c r="D1145" s="295" t="s">
        <v>516</v>
      </c>
      <c r="E1145" s="296">
        <v>1</v>
      </c>
      <c r="F1145" s="297">
        <v>1</v>
      </c>
      <c r="G1145" s="297">
        <v>5</v>
      </c>
      <c r="H1145" s="297">
        <v>6</v>
      </c>
      <c r="I1145" s="297">
        <v>34</v>
      </c>
      <c r="J1145" s="297">
        <v>9</v>
      </c>
      <c r="K1145" s="297">
        <v>-1</v>
      </c>
      <c r="L1145" s="297">
        <v>0.15</v>
      </c>
      <c r="M1145" s="297">
        <v>1.89</v>
      </c>
      <c r="N1145" s="297">
        <v>2.04</v>
      </c>
      <c r="O1145" s="297"/>
      <c r="P1145" s="297" t="s">
        <v>500</v>
      </c>
      <c r="Q1145" s="297">
        <v>4.5</v>
      </c>
      <c r="R1145" s="297">
        <v>8.4</v>
      </c>
      <c r="S1145" s="298">
        <v>37</v>
      </c>
      <c r="W1145" s="311"/>
      <c r="X1145" s="311"/>
      <c r="AB1145" s="311"/>
      <c r="AC1145" s="311">
        <v>1</v>
      </c>
      <c r="AD1145" s="311">
        <v>3.0000000000000001E-3</v>
      </c>
      <c r="AE1145" s="311">
        <v>2.5999999999999999E-2</v>
      </c>
      <c r="AF1145" s="311">
        <v>5.0000000000000001E-3</v>
      </c>
      <c r="AG1145" s="311">
        <v>0.06</v>
      </c>
      <c r="AH1145" s="311" t="s">
        <v>515</v>
      </c>
      <c r="AI1145" s="311">
        <v>2</v>
      </c>
      <c r="AJ1145" s="311">
        <v>0</v>
      </c>
      <c r="AL1145" s="311"/>
    </row>
    <row r="1146" spans="2:38" ht="15" customHeight="1" x14ac:dyDescent="0.15">
      <c r="B1146" s="435"/>
      <c r="C1146" s="433"/>
      <c r="D1146" s="299" t="s">
        <v>518</v>
      </c>
      <c r="E1146" s="300">
        <v>1</v>
      </c>
      <c r="F1146" s="301">
        <v>1</v>
      </c>
      <c r="G1146" s="301">
        <v>5</v>
      </c>
      <c r="H1146" s="301">
        <v>6</v>
      </c>
      <c r="I1146" s="301">
        <v>37</v>
      </c>
      <c r="J1146" s="301">
        <v>9</v>
      </c>
      <c r="K1146" s="301">
        <v>3</v>
      </c>
      <c r="L1146" s="301">
        <v>0.04</v>
      </c>
      <c r="M1146" s="301">
        <v>1.87</v>
      </c>
      <c r="N1146" s="301">
        <v>1.91</v>
      </c>
      <c r="O1146" s="301"/>
      <c r="P1146" s="301" t="s">
        <v>495</v>
      </c>
      <c r="Q1146" s="301">
        <v>5.5</v>
      </c>
      <c r="R1146" s="301">
        <v>9.1</v>
      </c>
      <c r="S1146" s="302">
        <v>38</v>
      </c>
      <c r="W1146" s="311"/>
      <c r="X1146" s="311"/>
      <c r="AB1146" s="311"/>
      <c r="AC1146" s="311">
        <v>4</v>
      </c>
      <c r="AD1146" s="311">
        <v>1.2E-2</v>
      </c>
      <c r="AE1146" s="311">
        <v>1.7999999999999999E-2</v>
      </c>
      <c r="AF1146" s="311">
        <v>1.6E-2</v>
      </c>
      <c r="AG1146" s="311">
        <v>7.0000000000000007E-2</v>
      </c>
      <c r="AH1146" s="311" t="s">
        <v>500</v>
      </c>
      <c r="AI1146" s="311">
        <v>0.3</v>
      </c>
      <c r="AJ1146" s="311">
        <v>0</v>
      </c>
      <c r="AL1146" s="311"/>
    </row>
    <row r="1147" spans="2:38" ht="15" customHeight="1" x14ac:dyDescent="0.15">
      <c r="B1147" s="435"/>
      <c r="C1147" s="433"/>
      <c r="D1147" s="299" t="s">
        <v>519</v>
      </c>
      <c r="E1147" s="300">
        <v>1</v>
      </c>
      <c r="F1147" s="301">
        <v>0</v>
      </c>
      <c r="G1147" s="301">
        <v>3</v>
      </c>
      <c r="H1147" s="301">
        <v>3</v>
      </c>
      <c r="I1147" s="301">
        <v>38</v>
      </c>
      <c r="J1147" s="301">
        <v>7</v>
      </c>
      <c r="K1147" s="301">
        <v>-1</v>
      </c>
      <c r="L1147" s="301">
        <v>0.06</v>
      </c>
      <c r="M1147" s="301">
        <v>1.86</v>
      </c>
      <c r="N1147" s="301">
        <v>1.92</v>
      </c>
      <c r="O1147" s="301"/>
      <c r="P1147" s="301" t="s">
        <v>495</v>
      </c>
      <c r="Q1147" s="301">
        <v>7</v>
      </c>
      <c r="R1147" s="301">
        <v>7.6</v>
      </c>
      <c r="S1147" s="302">
        <v>47</v>
      </c>
      <c r="W1147" s="311"/>
      <c r="X1147" s="311"/>
      <c r="AB1147" s="311"/>
      <c r="AC1147" s="311">
        <v>12</v>
      </c>
      <c r="AD1147" s="311">
        <v>8.9999999999999993E-3</v>
      </c>
      <c r="AE1147" s="311">
        <v>5.0000000000000001E-3</v>
      </c>
      <c r="AF1147" s="311">
        <v>3.5000000000000003E-2</v>
      </c>
      <c r="AG1147" s="311">
        <v>0.23</v>
      </c>
      <c r="AH1147" s="311" t="s">
        <v>537</v>
      </c>
      <c r="AI1147" s="311">
        <v>1.3</v>
      </c>
      <c r="AJ1147" s="311">
        <v>0</v>
      </c>
      <c r="AL1147" s="311"/>
    </row>
    <row r="1148" spans="2:38" ht="15" customHeight="1" x14ac:dyDescent="0.15">
      <c r="B1148" s="435"/>
      <c r="C1148" s="433"/>
      <c r="D1148" s="299" t="s">
        <v>521</v>
      </c>
      <c r="E1148" s="300">
        <v>1</v>
      </c>
      <c r="F1148" s="301">
        <v>0</v>
      </c>
      <c r="G1148" s="301">
        <v>3</v>
      </c>
      <c r="H1148" s="301">
        <v>3</v>
      </c>
      <c r="I1148" s="301">
        <v>37</v>
      </c>
      <c r="J1148" s="301">
        <v>6</v>
      </c>
      <c r="K1148" s="301">
        <v>3</v>
      </c>
      <c r="L1148" s="301">
        <v>0.05</v>
      </c>
      <c r="M1148" s="301">
        <v>1.87</v>
      </c>
      <c r="N1148" s="301">
        <v>1.92</v>
      </c>
      <c r="O1148" s="301"/>
      <c r="P1148" s="301" t="s">
        <v>495</v>
      </c>
      <c r="Q1148" s="301">
        <v>7.1</v>
      </c>
      <c r="R1148" s="301">
        <v>8.6999999999999993</v>
      </c>
      <c r="S1148" s="302">
        <v>35</v>
      </c>
      <c r="W1148" s="311"/>
      <c r="X1148" s="311"/>
      <c r="AB1148" s="311"/>
      <c r="AC1148" s="311">
        <v>11</v>
      </c>
      <c r="AD1148" s="311">
        <v>1.4999999999999999E-2</v>
      </c>
      <c r="AE1148" s="311">
        <v>1.4999999999999999E-2</v>
      </c>
      <c r="AF1148" s="311">
        <v>2.1999999999999999E-2</v>
      </c>
      <c r="AG1148" s="311">
        <v>0.17</v>
      </c>
      <c r="AH1148" s="311" t="s">
        <v>508</v>
      </c>
      <c r="AI1148" s="311">
        <v>2.8</v>
      </c>
      <c r="AJ1148" s="311">
        <v>1E-3</v>
      </c>
      <c r="AL1148" s="311"/>
    </row>
    <row r="1149" spans="2:38" ht="15" customHeight="1" x14ac:dyDescent="0.15">
      <c r="B1149" s="435"/>
      <c r="C1149" s="433"/>
      <c r="D1149" s="299" t="s">
        <v>522</v>
      </c>
      <c r="E1149" s="300">
        <v>1</v>
      </c>
      <c r="F1149" s="301">
        <v>0</v>
      </c>
      <c r="G1149" s="301">
        <v>3</v>
      </c>
      <c r="H1149" s="301">
        <v>3</v>
      </c>
      <c r="I1149" s="301">
        <v>39</v>
      </c>
      <c r="J1149" s="301">
        <v>7</v>
      </c>
      <c r="K1149" s="301">
        <v>7</v>
      </c>
      <c r="L1149" s="301">
        <v>0.06</v>
      </c>
      <c r="M1149" s="301">
        <v>1.89</v>
      </c>
      <c r="N1149" s="301">
        <v>1.95</v>
      </c>
      <c r="O1149" s="301"/>
      <c r="P1149" s="301" t="s">
        <v>495</v>
      </c>
      <c r="Q1149" s="301">
        <v>3.7</v>
      </c>
      <c r="R1149" s="301">
        <v>8.6</v>
      </c>
      <c r="S1149" s="302">
        <v>30</v>
      </c>
      <c r="W1149" s="311"/>
      <c r="X1149" s="311"/>
      <c r="AB1149" s="311"/>
      <c r="AC1149" s="311">
        <v>6</v>
      </c>
      <c r="AD1149" s="311">
        <v>8.9999999999999993E-3</v>
      </c>
      <c r="AE1149" s="311">
        <v>2.8000000000000001E-2</v>
      </c>
      <c r="AF1149" s="311">
        <v>8.0000000000000002E-3</v>
      </c>
      <c r="AG1149" s="311">
        <v>7.0000000000000007E-2</v>
      </c>
      <c r="AH1149" s="311" t="s">
        <v>500</v>
      </c>
      <c r="AI1149" s="311">
        <v>3.2</v>
      </c>
      <c r="AJ1149" s="311">
        <v>1E-3</v>
      </c>
      <c r="AL1149" s="311"/>
    </row>
    <row r="1150" spans="2:38" ht="15" customHeight="1" x14ac:dyDescent="0.15">
      <c r="B1150" s="435"/>
      <c r="C1150" s="433"/>
      <c r="D1150" s="299" t="s">
        <v>523</v>
      </c>
      <c r="E1150" s="300">
        <v>1</v>
      </c>
      <c r="F1150" s="301">
        <v>0</v>
      </c>
      <c r="G1150" s="301">
        <v>4</v>
      </c>
      <c r="H1150" s="301">
        <v>4</v>
      </c>
      <c r="I1150" s="301">
        <v>40</v>
      </c>
      <c r="J1150" s="301">
        <v>13</v>
      </c>
      <c r="K1150" s="301">
        <v>8</v>
      </c>
      <c r="L1150" s="301">
        <v>0.08</v>
      </c>
      <c r="M1150" s="301">
        <v>1.89</v>
      </c>
      <c r="N1150" s="301">
        <v>1.97</v>
      </c>
      <c r="O1150" s="301"/>
      <c r="P1150" s="301" t="s">
        <v>495</v>
      </c>
      <c r="Q1150" s="301">
        <v>4.9000000000000004</v>
      </c>
      <c r="R1150" s="301">
        <v>7</v>
      </c>
      <c r="S1150" s="302">
        <v>35</v>
      </c>
      <c r="W1150" s="311"/>
      <c r="X1150" s="311"/>
      <c r="AB1150" s="311"/>
      <c r="AC1150" s="311">
        <v>-1</v>
      </c>
      <c r="AD1150" s="311">
        <v>8.9999999999999993E-3</v>
      </c>
      <c r="AE1150" s="311">
        <v>3.4000000000000002E-2</v>
      </c>
      <c r="AF1150" s="311">
        <v>6.0000000000000001E-3</v>
      </c>
      <c r="AG1150" s="311">
        <v>0.15</v>
      </c>
      <c r="AH1150" s="311" t="s">
        <v>500</v>
      </c>
      <c r="AI1150" s="311">
        <v>4.5</v>
      </c>
      <c r="AJ1150" s="311">
        <v>1E-3</v>
      </c>
      <c r="AL1150" s="311"/>
    </row>
    <row r="1151" spans="2:38" ht="15" customHeight="1" x14ac:dyDescent="0.15">
      <c r="B1151" s="435"/>
      <c r="C1151" s="433"/>
      <c r="D1151" s="299" t="s">
        <v>524</v>
      </c>
      <c r="E1151" s="300">
        <v>1</v>
      </c>
      <c r="F1151" s="301">
        <v>0</v>
      </c>
      <c r="G1151" s="301">
        <v>4</v>
      </c>
      <c r="H1151" s="301">
        <v>4</v>
      </c>
      <c r="I1151" s="301">
        <v>38</v>
      </c>
      <c r="J1151" s="301">
        <v>15</v>
      </c>
      <c r="K1151" s="301">
        <v>8</v>
      </c>
      <c r="L1151" s="301">
        <v>7.0000000000000007E-2</v>
      </c>
      <c r="M1151" s="301">
        <v>1.89</v>
      </c>
      <c r="N1151" s="301">
        <v>1.96</v>
      </c>
      <c r="O1151" s="301"/>
      <c r="P1151" s="301" t="s">
        <v>500</v>
      </c>
      <c r="Q1151" s="301">
        <v>2.2000000000000002</v>
      </c>
      <c r="R1151" s="301">
        <v>5.2</v>
      </c>
      <c r="S1151" s="302">
        <v>37</v>
      </c>
      <c r="W1151" s="311"/>
      <c r="X1151" s="311"/>
      <c r="AB1151" s="311"/>
      <c r="AC1151" s="311">
        <v>3</v>
      </c>
      <c r="AD1151" s="311">
        <v>8.9999999999999993E-3</v>
      </c>
      <c r="AE1151" s="311">
        <v>3.6999999999999998E-2</v>
      </c>
      <c r="AF1151" s="311">
        <v>6.0000000000000001E-3</v>
      </c>
      <c r="AG1151" s="311">
        <v>0.04</v>
      </c>
      <c r="AH1151" s="311" t="s">
        <v>495</v>
      </c>
      <c r="AI1151" s="311">
        <v>5.5</v>
      </c>
      <c r="AJ1151" s="311">
        <v>1E-3</v>
      </c>
      <c r="AL1151" s="311"/>
    </row>
    <row r="1152" spans="2:38" ht="15" customHeight="1" x14ac:dyDescent="0.15">
      <c r="B1152" s="435"/>
      <c r="C1152" s="433"/>
      <c r="D1152" s="299" t="s">
        <v>525</v>
      </c>
      <c r="E1152" s="300">
        <v>1</v>
      </c>
      <c r="F1152" s="301">
        <v>0</v>
      </c>
      <c r="G1152" s="301">
        <v>9</v>
      </c>
      <c r="H1152" s="301">
        <v>9</v>
      </c>
      <c r="I1152" s="301">
        <v>30</v>
      </c>
      <c r="J1152" s="301">
        <v>13</v>
      </c>
      <c r="K1152" s="301">
        <v>6</v>
      </c>
      <c r="L1152" s="301">
        <v>7.0000000000000007E-2</v>
      </c>
      <c r="M1152" s="301">
        <v>1.9</v>
      </c>
      <c r="N1152" s="301">
        <v>1.97</v>
      </c>
      <c r="O1152" s="301"/>
      <c r="P1152" s="301" t="s">
        <v>508</v>
      </c>
      <c r="Q1152" s="301">
        <v>2.2000000000000002</v>
      </c>
      <c r="R1152" s="301">
        <v>3.4</v>
      </c>
      <c r="S1152" s="302">
        <v>42</v>
      </c>
      <c r="W1152" s="311"/>
      <c r="X1152" s="311"/>
      <c r="AB1152" s="311"/>
      <c r="AC1152" s="311">
        <v>-1</v>
      </c>
      <c r="AD1152" s="311">
        <v>7.0000000000000001E-3</v>
      </c>
      <c r="AE1152" s="311">
        <v>3.7999999999999999E-2</v>
      </c>
      <c r="AF1152" s="311">
        <v>3.0000000000000001E-3</v>
      </c>
      <c r="AG1152" s="311">
        <v>0.06</v>
      </c>
      <c r="AH1152" s="311" t="s">
        <v>495</v>
      </c>
      <c r="AI1152" s="311">
        <v>7</v>
      </c>
      <c r="AJ1152" s="311">
        <v>1E-3</v>
      </c>
      <c r="AL1152" s="311"/>
    </row>
    <row r="1153" spans="2:38" ht="15" customHeight="1" x14ac:dyDescent="0.15">
      <c r="B1153" s="435"/>
      <c r="C1153" s="433"/>
      <c r="D1153" s="299" t="s">
        <v>526</v>
      </c>
      <c r="E1153" s="300">
        <v>1</v>
      </c>
      <c r="F1153" s="301">
        <v>0</v>
      </c>
      <c r="G1153" s="301">
        <v>7</v>
      </c>
      <c r="H1153" s="301">
        <v>7</v>
      </c>
      <c r="I1153" s="301">
        <v>32</v>
      </c>
      <c r="J1153" s="301">
        <v>11</v>
      </c>
      <c r="K1153" s="301">
        <v>12</v>
      </c>
      <c r="L1153" s="301">
        <v>0.08</v>
      </c>
      <c r="M1153" s="301">
        <v>1.91</v>
      </c>
      <c r="N1153" s="301">
        <v>1.99</v>
      </c>
      <c r="O1153" s="301"/>
      <c r="P1153" s="301" t="s">
        <v>500</v>
      </c>
      <c r="Q1153" s="301">
        <v>1.3</v>
      </c>
      <c r="R1153" s="301">
        <v>1.8</v>
      </c>
      <c r="S1153" s="302">
        <v>53</v>
      </c>
      <c r="W1153" s="311"/>
      <c r="X1153" s="311"/>
      <c r="AB1153" s="311"/>
      <c r="AC1153" s="311">
        <v>3</v>
      </c>
      <c r="AD1153" s="311">
        <v>6.0000000000000001E-3</v>
      </c>
      <c r="AE1153" s="311">
        <v>3.6999999999999998E-2</v>
      </c>
      <c r="AF1153" s="311">
        <v>3.0000000000000001E-3</v>
      </c>
      <c r="AG1153" s="311">
        <v>0.05</v>
      </c>
      <c r="AH1153" s="311" t="s">
        <v>495</v>
      </c>
      <c r="AI1153" s="311">
        <v>7.1</v>
      </c>
      <c r="AJ1153" s="311">
        <v>1E-3</v>
      </c>
      <c r="AL1153" s="311"/>
    </row>
    <row r="1154" spans="2:38" ht="15" customHeight="1" x14ac:dyDescent="0.15">
      <c r="B1154" s="435"/>
      <c r="C1154" s="433"/>
      <c r="D1154" s="299" t="s">
        <v>527</v>
      </c>
      <c r="E1154" s="300">
        <v>1</v>
      </c>
      <c r="F1154" s="301">
        <v>0</v>
      </c>
      <c r="G1154" s="301">
        <v>14</v>
      </c>
      <c r="H1154" s="301">
        <v>14</v>
      </c>
      <c r="I1154" s="301">
        <v>23</v>
      </c>
      <c r="J1154" s="301">
        <v>18</v>
      </c>
      <c r="K1154" s="301">
        <v>14</v>
      </c>
      <c r="L1154" s="301">
        <v>0.16</v>
      </c>
      <c r="M1154" s="301">
        <v>1.92</v>
      </c>
      <c r="N1154" s="301">
        <v>2.08</v>
      </c>
      <c r="O1154" s="301"/>
      <c r="P1154" s="301" t="s">
        <v>508</v>
      </c>
      <c r="Q1154" s="301">
        <v>1.1000000000000001</v>
      </c>
      <c r="R1154" s="301">
        <v>0.5</v>
      </c>
      <c r="S1154" s="302">
        <v>56</v>
      </c>
      <c r="W1154" s="311"/>
      <c r="X1154" s="311"/>
      <c r="AB1154" s="311"/>
      <c r="AC1154" s="311">
        <v>7</v>
      </c>
      <c r="AD1154" s="311">
        <v>7.0000000000000001E-3</v>
      </c>
      <c r="AE1154" s="311">
        <v>3.9E-2</v>
      </c>
      <c r="AF1154" s="311">
        <v>3.0000000000000001E-3</v>
      </c>
      <c r="AG1154" s="311">
        <v>0.06</v>
      </c>
      <c r="AH1154" s="311" t="s">
        <v>495</v>
      </c>
      <c r="AI1154" s="311">
        <v>3.7</v>
      </c>
      <c r="AJ1154" s="311">
        <v>1E-3</v>
      </c>
      <c r="AL1154" s="311"/>
    </row>
    <row r="1155" spans="2:38" ht="15" customHeight="1" x14ac:dyDescent="0.15">
      <c r="B1155" s="435"/>
      <c r="C1155" s="433"/>
      <c r="D1155" s="299" t="s">
        <v>528</v>
      </c>
      <c r="E1155" s="300">
        <v>1</v>
      </c>
      <c r="F1155" s="301">
        <v>0</v>
      </c>
      <c r="G1155" s="301">
        <v>14</v>
      </c>
      <c r="H1155" s="301">
        <v>14</v>
      </c>
      <c r="I1155" s="301">
        <v>22</v>
      </c>
      <c r="J1155" s="301">
        <v>21</v>
      </c>
      <c r="K1155" s="301">
        <v>16</v>
      </c>
      <c r="L1155" s="301">
        <v>0.14000000000000001</v>
      </c>
      <c r="M1155" s="301">
        <v>1.93</v>
      </c>
      <c r="N1155" s="301">
        <v>2.0699999999999998</v>
      </c>
      <c r="O1155" s="301"/>
      <c r="P1155" s="301" t="s">
        <v>500</v>
      </c>
      <c r="Q1155" s="301">
        <v>1</v>
      </c>
      <c r="R1155" s="301">
        <v>-0.2</v>
      </c>
      <c r="S1155" s="302">
        <v>64</v>
      </c>
      <c r="W1155" s="311"/>
      <c r="X1155" s="311"/>
      <c r="AB1155" s="311"/>
      <c r="AC1155" s="311">
        <v>8</v>
      </c>
      <c r="AD1155" s="311">
        <v>1.2999999999999999E-2</v>
      </c>
      <c r="AE1155" s="311">
        <v>0.04</v>
      </c>
      <c r="AF1155" s="311">
        <v>4.0000000000000001E-3</v>
      </c>
      <c r="AG1155" s="311">
        <v>0.08</v>
      </c>
      <c r="AH1155" s="311" t="s">
        <v>495</v>
      </c>
      <c r="AI1155" s="311">
        <v>4.9000000000000004</v>
      </c>
      <c r="AJ1155" s="311">
        <v>1E-3</v>
      </c>
      <c r="AL1155" s="311"/>
    </row>
    <row r="1156" spans="2:38" ht="15" customHeight="1" x14ac:dyDescent="0.15">
      <c r="B1156" s="435"/>
      <c r="C1156" s="433"/>
      <c r="D1156" s="299" t="s">
        <v>529</v>
      </c>
      <c r="E1156" s="300">
        <v>1</v>
      </c>
      <c r="F1156" s="301">
        <v>0</v>
      </c>
      <c r="G1156" s="301">
        <v>8</v>
      </c>
      <c r="H1156" s="301">
        <v>8</v>
      </c>
      <c r="I1156" s="301">
        <v>22</v>
      </c>
      <c r="J1156" s="301">
        <v>8</v>
      </c>
      <c r="K1156" s="301">
        <v>8</v>
      </c>
      <c r="L1156" s="301">
        <v>0.11</v>
      </c>
      <c r="M1156" s="301">
        <v>1.96</v>
      </c>
      <c r="N1156" s="301">
        <v>2.0699999999999998</v>
      </c>
      <c r="O1156" s="301"/>
      <c r="P1156" s="301" t="s">
        <v>508</v>
      </c>
      <c r="Q1156" s="301">
        <v>1.1000000000000001</v>
      </c>
      <c r="R1156" s="301">
        <v>-0.8</v>
      </c>
      <c r="S1156" s="302">
        <v>65</v>
      </c>
      <c r="W1156" s="311"/>
      <c r="X1156" s="311"/>
      <c r="AB1156" s="311"/>
      <c r="AC1156" s="311">
        <v>8</v>
      </c>
      <c r="AD1156" s="311">
        <v>1.4999999999999999E-2</v>
      </c>
      <c r="AE1156" s="311">
        <v>3.7999999999999999E-2</v>
      </c>
      <c r="AF1156" s="311">
        <v>4.0000000000000001E-3</v>
      </c>
      <c r="AG1156" s="311">
        <v>7.0000000000000007E-2</v>
      </c>
      <c r="AH1156" s="311" t="s">
        <v>500</v>
      </c>
      <c r="AI1156" s="311">
        <v>2.2000000000000002</v>
      </c>
      <c r="AJ1156" s="311">
        <v>1E-3</v>
      </c>
      <c r="AL1156" s="311"/>
    </row>
    <row r="1157" spans="2:38" ht="15" customHeight="1" x14ac:dyDescent="0.15">
      <c r="B1157" s="435"/>
      <c r="C1157" s="433"/>
      <c r="D1157" s="299" t="s">
        <v>530</v>
      </c>
      <c r="E1157" s="300">
        <v>0</v>
      </c>
      <c r="F1157" s="301">
        <v>0</v>
      </c>
      <c r="G1157" s="301">
        <v>7</v>
      </c>
      <c r="H1157" s="301">
        <v>7</v>
      </c>
      <c r="I1157" s="301">
        <v>20</v>
      </c>
      <c r="J1157" s="301">
        <v>10</v>
      </c>
      <c r="K1157" s="301">
        <v>7</v>
      </c>
      <c r="L1157" s="301">
        <v>0.09</v>
      </c>
      <c r="M1157" s="301">
        <v>2</v>
      </c>
      <c r="N1157" s="301">
        <v>2.09</v>
      </c>
      <c r="O1157" s="301"/>
      <c r="P1157" s="301" t="s">
        <v>541</v>
      </c>
      <c r="Q1157" s="301">
        <v>1.3</v>
      </c>
      <c r="R1157" s="301">
        <v>-2.5</v>
      </c>
      <c r="S1157" s="302">
        <v>71</v>
      </c>
      <c r="W1157" s="311"/>
      <c r="X1157" s="311"/>
      <c r="AB1157" s="311"/>
      <c r="AC1157" s="311">
        <v>6</v>
      </c>
      <c r="AD1157" s="311">
        <v>1.2999999999999999E-2</v>
      </c>
      <c r="AE1157" s="311">
        <v>0.03</v>
      </c>
      <c r="AF1157" s="311">
        <v>8.9999999999999993E-3</v>
      </c>
      <c r="AG1157" s="311">
        <v>7.0000000000000007E-2</v>
      </c>
      <c r="AH1157" s="311" t="s">
        <v>508</v>
      </c>
      <c r="AI1157" s="311">
        <v>2.2000000000000002</v>
      </c>
      <c r="AJ1157" s="311">
        <v>1E-3</v>
      </c>
      <c r="AL1157" s="311"/>
    </row>
    <row r="1158" spans="2:38" ht="15" customHeight="1" x14ac:dyDescent="0.15">
      <c r="B1158" s="435"/>
      <c r="C1158" s="434"/>
      <c r="D1158" s="299" t="s">
        <v>531</v>
      </c>
      <c r="E1158" s="300">
        <v>0</v>
      </c>
      <c r="F1158" s="301">
        <v>0</v>
      </c>
      <c r="G1158" s="301">
        <v>6</v>
      </c>
      <c r="H1158" s="301">
        <v>6</v>
      </c>
      <c r="I1158" s="301">
        <v>21</v>
      </c>
      <c r="J1158" s="301">
        <v>9</v>
      </c>
      <c r="K1158" s="301">
        <v>5</v>
      </c>
      <c r="L1158" s="301">
        <v>0.11</v>
      </c>
      <c r="M1158" s="301">
        <v>1.98</v>
      </c>
      <c r="N1158" s="301">
        <v>2.09</v>
      </c>
      <c r="O1158" s="301"/>
      <c r="P1158" s="301" t="s">
        <v>495</v>
      </c>
      <c r="Q1158" s="301">
        <v>0.7</v>
      </c>
      <c r="R1158" s="301">
        <v>-1.4</v>
      </c>
      <c r="S1158" s="302">
        <v>71</v>
      </c>
      <c r="W1158" s="311"/>
      <c r="X1158" s="311"/>
      <c r="AB1158" s="311"/>
      <c r="AC1158" s="311">
        <v>12</v>
      </c>
      <c r="AD1158" s="311">
        <v>1.0999999999999999E-2</v>
      </c>
      <c r="AE1158" s="311">
        <v>3.2000000000000001E-2</v>
      </c>
      <c r="AF1158" s="311">
        <v>7.0000000000000001E-3</v>
      </c>
      <c r="AG1158" s="311">
        <v>0.08</v>
      </c>
      <c r="AH1158" s="311" t="s">
        <v>500</v>
      </c>
      <c r="AI1158" s="311">
        <v>1.3</v>
      </c>
      <c r="AJ1158" s="311">
        <v>1E-3</v>
      </c>
      <c r="AL1158" s="311"/>
    </row>
    <row r="1159" spans="2:38" ht="15" customHeight="1" x14ac:dyDescent="0.15">
      <c r="B1159" s="435"/>
      <c r="C1159" s="432">
        <v>42757</v>
      </c>
      <c r="D1159" s="299" t="s">
        <v>494</v>
      </c>
      <c r="E1159" s="300">
        <v>0</v>
      </c>
      <c r="F1159" s="301">
        <v>0</v>
      </c>
      <c r="G1159" s="301">
        <v>7</v>
      </c>
      <c r="H1159" s="301">
        <v>7</v>
      </c>
      <c r="I1159" s="301">
        <v>18</v>
      </c>
      <c r="J1159" s="301">
        <v>12</v>
      </c>
      <c r="K1159" s="301">
        <v>6</v>
      </c>
      <c r="L1159" s="301">
        <v>0.12</v>
      </c>
      <c r="M1159" s="301">
        <v>1.97</v>
      </c>
      <c r="N1159" s="301">
        <v>2.09</v>
      </c>
      <c r="O1159" s="301"/>
      <c r="P1159" s="301" t="s">
        <v>500</v>
      </c>
      <c r="Q1159" s="301">
        <v>0.4</v>
      </c>
      <c r="R1159" s="301">
        <v>-0.7</v>
      </c>
      <c r="S1159" s="302">
        <v>65</v>
      </c>
      <c r="W1159" s="311"/>
      <c r="AB1159" s="311"/>
      <c r="AC1159" s="311">
        <v>14</v>
      </c>
      <c r="AD1159" s="311">
        <v>1.7999999999999999E-2</v>
      </c>
      <c r="AE1159" s="311">
        <v>2.3E-2</v>
      </c>
      <c r="AF1159" s="311">
        <v>1.4E-2</v>
      </c>
      <c r="AG1159" s="311">
        <v>0.16</v>
      </c>
      <c r="AH1159" s="311" t="s">
        <v>508</v>
      </c>
      <c r="AI1159" s="311">
        <v>1.1000000000000001</v>
      </c>
      <c r="AJ1159" s="311">
        <v>1E-3</v>
      </c>
      <c r="AL1159" s="311"/>
    </row>
    <row r="1160" spans="2:38" ht="15" customHeight="1" x14ac:dyDescent="0.15">
      <c r="B1160" s="435"/>
      <c r="C1160" s="433"/>
      <c r="D1160" s="299" t="s">
        <v>497</v>
      </c>
      <c r="E1160" s="300">
        <v>1</v>
      </c>
      <c r="F1160" s="301">
        <v>0</v>
      </c>
      <c r="G1160" s="301">
        <v>7</v>
      </c>
      <c r="H1160" s="301">
        <v>7</v>
      </c>
      <c r="I1160" s="301">
        <v>15</v>
      </c>
      <c r="J1160" s="301">
        <v>14</v>
      </c>
      <c r="K1160" s="301">
        <v>10</v>
      </c>
      <c r="L1160" s="301">
        <v>0.09</v>
      </c>
      <c r="M1160" s="301">
        <v>1.98</v>
      </c>
      <c r="N1160" s="301">
        <v>2.0699999999999998</v>
      </c>
      <c r="O1160" s="301"/>
      <c r="P1160" s="301" t="s">
        <v>508</v>
      </c>
      <c r="Q1160" s="301">
        <v>0.7</v>
      </c>
      <c r="R1160" s="301">
        <v>-0.8</v>
      </c>
      <c r="S1160" s="302">
        <v>64</v>
      </c>
      <c r="W1160" s="311"/>
      <c r="X1160" s="311"/>
      <c r="AB1160" s="311"/>
      <c r="AC1160" s="311">
        <v>16</v>
      </c>
      <c r="AD1160" s="311">
        <v>2.1000000000000001E-2</v>
      </c>
      <c r="AE1160" s="311">
        <v>2.1999999999999999E-2</v>
      </c>
      <c r="AF1160" s="311">
        <v>1.4E-2</v>
      </c>
      <c r="AG1160" s="311">
        <v>0.14000000000000001</v>
      </c>
      <c r="AH1160" s="311" t="s">
        <v>500</v>
      </c>
      <c r="AI1160" s="311">
        <v>1</v>
      </c>
      <c r="AJ1160" s="311">
        <v>1E-3</v>
      </c>
      <c r="AL1160" s="311"/>
    </row>
    <row r="1161" spans="2:38" ht="15" customHeight="1" x14ac:dyDescent="0.15">
      <c r="B1161" s="435"/>
      <c r="C1161" s="433"/>
      <c r="D1161" s="299" t="s">
        <v>499</v>
      </c>
      <c r="E1161" s="300">
        <v>1</v>
      </c>
      <c r="F1161" s="301">
        <v>0</v>
      </c>
      <c r="G1161" s="301">
        <v>7</v>
      </c>
      <c r="H1161" s="301">
        <v>7</v>
      </c>
      <c r="I1161" s="301">
        <v>13</v>
      </c>
      <c r="J1161" s="301">
        <v>18</v>
      </c>
      <c r="K1161" s="301">
        <v>9</v>
      </c>
      <c r="L1161" s="301">
        <v>0.12</v>
      </c>
      <c r="M1161" s="301">
        <v>2.0299999999999998</v>
      </c>
      <c r="N1161" s="301">
        <v>2.15</v>
      </c>
      <c r="O1161" s="301"/>
      <c r="P1161" s="301" t="s">
        <v>533</v>
      </c>
      <c r="Q1161" s="301">
        <v>1.1000000000000001</v>
      </c>
      <c r="R1161" s="301">
        <v>-0.8</v>
      </c>
      <c r="S1161" s="302">
        <v>60</v>
      </c>
      <c r="W1161" s="311"/>
      <c r="X1161" s="311"/>
      <c r="AB1161" s="311"/>
      <c r="AC1161" s="311">
        <v>8</v>
      </c>
      <c r="AD1161" s="311">
        <v>8.0000000000000002E-3</v>
      </c>
      <c r="AE1161" s="311">
        <v>2.1999999999999999E-2</v>
      </c>
      <c r="AF1161" s="311">
        <v>8.0000000000000002E-3</v>
      </c>
      <c r="AG1161" s="311">
        <v>0.11</v>
      </c>
      <c r="AH1161" s="311" t="s">
        <v>508</v>
      </c>
      <c r="AI1161" s="311">
        <v>1.1000000000000001</v>
      </c>
      <c r="AJ1161" s="311">
        <v>1E-3</v>
      </c>
      <c r="AL1161" s="311"/>
    </row>
    <row r="1162" spans="2:38" ht="15" customHeight="1" x14ac:dyDescent="0.15">
      <c r="B1162" s="435"/>
      <c r="C1162" s="433"/>
      <c r="D1162" s="299" t="s">
        <v>502</v>
      </c>
      <c r="E1162" s="300">
        <v>1</v>
      </c>
      <c r="F1162" s="301">
        <v>0</v>
      </c>
      <c r="G1162" s="301">
        <v>5</v>
      </c>
      <c r="H1162" s="301">
        <v>5</v>
      </c>
      <c r="I1162" s="301">
        <v>16</v>
      </c>
      <c r="J1162" s="301">
        <v>11</v>
      </c>
      <c r="K1162" s="301">
        <v>9</v>
      </c>
      <c r="L1162" s="301">
        <v>0.1</v>
      </c>
      <c r="M1162" s="301">
        <v>2.14</v>
      </c>
      <c r="N1162" s="301">
        <v>2.2400000000000002</v>
      </c>
      <c r="O1162" s="301"/>
      <c r="P1162" s="301" t="s">
        <v>500</v>
      </c>
      <c r="Q1162" s="301">
        <v>1.7</v>
      </c>
      <c r="R1162" s="301">
        <v>-1.9</v>
      </c>
      <c r="S1162" s="302">
        <v>60</v>
      </c>
      <c r="W1162" s="311"/>
      <c r="X1162" s="311"/>
      <c r="AB1162" s="311"/>
      <c r="AC1162" s="311">
        <v>7</v>
      </c>
      <c r="AD1162" s="311">
        <v>0.01</v>
      </c>
      <c r="AE1162" s="311">
        <v>0.02</v>
      </c>
      <c r="AF1162" s="311">
        <v>7.0000000000000001E-3</v>
      </c>
      <c r="AG1162" s="311">
        <v>0.09</v>
      </c>
      <c r="AH1162" s="311" t="s">
        <v>541</v>
      </c>
      <c r="AI1162" s="311">
        <v>1.3</v>
      </c>
      <c r="AJ1162" s="311">
        <v>0</v>
      </c>
      <c r="AL1162" s="311"/>
    </row>
    <row r="1163" spans="2:38" ht="15" customHeight="1" x14ac:dyDescent="0.15">
      <c r="B1163" s="435"/>
      <c r="C1163" s="433"/>
      <c r="D1163" s="299" t="s">
        <v>505</v>
      </c>
      <c r="E1163" s="300">
        <v>0</v>
      </c>
      <c r="F1163" s="301">
        <v>0</v>
      </c>
      <c r="G1163" s="301">
        <v>4</v>
      </c>
      <c r="H1163" s="301">
        <v>4</v>
      </c>
      <c r="I1163" s="301">
        <v>15</v>
      </c>
      <c r="J1163" s="301">
        <v>10</v>
      </c>
      <c r="K1163" s="301">
        <v>6</v>
      </c>
      <c r="L1163" s="301">
        <v>0.06</v>
      </c>
      <c r="M1163" s="301">
        <v>2.1800000000000002</v>
      </c>
      <c r="N1163" s="301">
        <v>2.2400000000000002</v>
      </c>
      <c r="O1163" s="301"/>
      <c r="P1163" s="301" t="s">
        <v>500</v>
      </c>
      <c r="Q1163" s="301">
        <v>1.8</v>
      </c>
      <c r="R1163" s="301">
        <v>-0.5</v>
      </c>
      <c r="S1163" s="302">
        <v>65</v>
      </c>
      <c r="W1163" s="311"/>
      <c r="X1163" s="311"/>
      <c r="AB1163" s="311"/>
      <c r="AC1163" s="311">
        <v>5</v>
      </c>
      <c r="AD1163" s="311">
        <v>8.9999999999999993E-3</v>
      </c>
      <c r="AE1163" s="311">
        <v>2.1000000000000001E-2</v>
      </c>
      <c r="AF1163" s="311">
        <v>6.0000000000000001E-3</v>
      </c>
      <c r="AG1163" s="311">
        <v>0.11</v>
      </c>
      <c r="AH1163" s="311" t="s">
        <v>495</v>
      </c>
      <c r="AI1163" s="311">
        <v>0.7</v>
      </c>
      <c r="AJ1163" s="311">
        <v>0</v>
      </c>
      <c r="AL1163" s="311"/>
    </row>
    <row r="1164" spans="2:38" ht="15" customHeight="1" x14ac:dyDescent="0.15">
      <c r="B1164" s="435"/>
      <c r="C1164" s="433"/>
      <c r="D1164" s="299" t="s">
        <v>507</v>
      </c>
      <c r="E1164" s="300">
        <v>0</v>
      </c>
      <c r="F1164" s="301">
        <v>0</v>
      </c>
      <c r="G1164" s="301">
        <v>3</v>
      </c>
      <c r="H1164" s="301">
        <v>3</v>
      </c>
      <c r="I1164" s="301">
        <v>16</v>
      </c>
      <c r="J1164" s="301">
        <v>11</v>
      </c>
      <c r="K1164" s="301">
        <v>13</v>
      </c>
      <c r="L1164" s="301">
        <v>7.0000000000000007E-2</v>
      </c>
      <c r="M1164" s="301">
        <v>2.15</v>
      </c>
      <c r="N1164" s="301">
        <v>2.2200000000000002</v>
      </c>
      <c r="O1164" s="301"/>
      <c r="P1164" s="301" t="s">
        <v>500</v>
      </c>
      <c r="Q1164" s="301">
        <v>1.7</v>
      </c>
      <c r="R1164" s="301">
        <v>-0.9</v>
      </c>
      <c r="S1164" s="302">
        <v>72</v>
      </c>
      <c r="W1164" s="311"/>
      <c r="X1164" s="311"/>
      <c r="AB1164" s="311"/>
      <c r="AC1164" s="311">
        <v>6</v>
      </c>
      <c r="AD1164" s="311">
        <v>1.2E-2</v>
      </c>
      <c r="AE1164" s="311">
        <v>1.7999999999999999E-2</v>
      </c>
      <c r="AF1164" s="311">
        <v>7.0000000000000001E-3</v>
      </c>
      <c r="AG1164" s="311">
        <v>0.12</v>
      </c>
      <c r="AH1164" s="311" t="s">
        <v>500</v>
      </c>
      <c r="AI1164" s="311">
        <v>0.4</v>
      </c>
      <c r="AJ1164" s="311">
        <v>0</v>
      </c>
      <c r="AL1164" s="311"/>
    </row>
    <row r="1165" spans="2:38" ht="15" customHeight="1" x14ac:dyDescent="0.15">
      <c r="B1165" s="435"/>
      <c r="C1165" s="433"/>
      <c r="D1165" s="299" t="s">
        <v>510</v>
      </c>
      <c r="E1165" s="300">
        <v>0</v>
      </c>
      <c r="F1165" s="301">
        <v>0</v>
      </c>
      <c r="G1165" s="301">
        <v>5</v>
      </c>
      <c r="H1165" s="301">
        <v>5</v>
      </c>
      <c r="I1165" s="301">
        <v>14</v>
      </c>
      <c r="J1165" s="301">
        <v>8</v>
      </c>
      <c r="K1165" s="301">
        <v>9</v>
      </c>
      <c r="L1165" s="301">
        <v>0.06</v>
      </c>
      <c r="M1165" s="301">
        <v>2.0699999999999998</v>
      </c>
      <c r="N1165" s="301">
        <v>2.13</v>
      </c>
      <c r="O1165" s="301"/>
      <c r="P1165" s="301" t="s">
        <v>495</v>
      </c>
      <c r="Q1165" s="301">
        <v>1.3</v>
      </c>
      <c r="R1165" s="301">
        <v>-2.4</v>
      </c>
      <c r="S1165" s="302">
        <v>69</v>
      </c>
      <c r="W1165" s="311"/>
      <c r="X1165" s="311"/>
      <c r="AB1165" s="311"/>
      <c r="AC1165" s="311">
        <v>10</v>
      </c>
      <c r="AD1165" s="311">
        <v>1.4E-2</v>
      </c>
      <c r="AE1165" s="311">
        <v>1.4999999999999999E-2</v>
      </c>
      <c r="AF1165" s="311">
        <v>7.0000000000000001E-3</v>
      </c>
      <c r="AG1165" s="311">
        <v>0.09</v>
      </c>
      <c r="AH1165" s="311" t="s">
        <v>508</v>
      </c>
      <c r="AI1165" s="311">
        <v>0.7</v>
      </c>
      <c r="AJ1165" s="311">
        <v>1E-3</v>
      </c>
      <c r="AL1165" s="311"/>
    </row>
    <row r="1166" spans="2:38" ht="15" customHeight="1" x14ac:dyDescent="0.15">
      <c r="B1166" s="435"/>
      <c r="C1166" s="433"/>
      <c r="D1166" s="299" t="s">
        <v>512</v>
      </c>
      <c r="E1166" s="300">
        <v>0</v>
      </c>
      <c r="F1166" s="301">
        <v>0</v>
      </c>
      <c r="G1166" s="301">
        <v>7</v>
      </c>
      <c r="H1166" s="301">
        <v>7</v>
      </c>
      <c r="I1166" s="301">
        <v>10</v>
      </c>
      <c r="J1166" s="301">
        <v>13</v>
      </c>
      <c r="K1166" s="301">
        <v>9</v>
      </c>
      <c r="L1166" s="301">
        <v>0.15</v>
      </c>
      <c r="M1166" s="301">
        <v>2.06</v>
      </c>
      <c r="N1166" s="301">
        <v>2.21</v>
      </c>
      <c r="O1166" s="301"/>
      <c r="P1166" s="301" t="s">
        <v>517</v>
      </c>
      <c r="Q1166" s="301">
        <v>0.3</v>
      </c>
      <c r="R1166" s="301">
        <v>-0.6</v>
      </c>
      <c r="S1166" s="302">
        <v>69</v>
      </c>
      <c r="W1166" s="311"/>
      <c r="X1166" s="311"/>
      <c r="AB1166" s="311"/>
      <c r="AC1166" s="311">
        <v>9</v>
      </c>
      <c r="AD1166" s="311">
        <v>1.7999999999999999E-2</v>
      </c>
      <c r="AE1166" s="311">
        <v>1.2999999999999999E-2</v>
      </c>
      <c r="AF1166" s="311">
        <v>7.0000000000000001E-3</v>
      </c>
      <c r="AG1166" s="311">
        <v>0.12</v>
      </c>
      <c r="AH1166" s="311" t="s">
        <v>533</v>
      </c>
      <c r="AI1166" s="311">
        <v>1.1000000000000001</v>
      </c>
      <c r="AJ1166" s="311">
        <v>1E-3</v>
      </c>
      <c r="AL1166" s="311"/>
    </row>
    <row r="1167" spans="2:38" ht="15" customHeight="1" x14ac:dyDescent="0.15">
      <c r="B1167" s="435"/>
      <c r="C1167" s="433"/>
      <c r="D1167" s="299" t="s">
        <v>513</v>
      </c>
      <c r="E1167" s="300">
        <v>1</v>
      </c>
      <c r="F1167" s="301">
        <v>1</v>
      </c>
      <c r="G1167" s="301">
        <v>7</v>
      </c>
      <c r="H1167" s="301">
        <v>8</v>
      </c>
      <c r="I1167" s="301">
        <v>15</v>
      </c>
      <c r="J1167" s="301">
        <v>16</v>
      </c>
      <c r="K1167" s="301">
        <v>15</v>
      </c>
      <c r="L1167" s="301">
        <v>0.11</v>
      </c>
      <c r="M1167" s="301">
        <v>2.0099999999999998</v>
      </c>
      <c r="N1167" s="301">
        <v>2.12</v>
      </c>
      <c r="O1167" s="301"/>
      <c r="P1167" s="301" t="s">
        <v>538</v>
      </c>
      <c r="Q1167" s="301">
        <v>0.2</v>
      </c>
      <c r="R1167" s="301">
        <v>2.2000000000000002</v>
      </c>
      <c r="S1167" s="302">
        <v>55</v>
      </c>
      <c r="W1167" s="311"/>
      <c r="X1167" s="311"/>
      <c r="AB1167" s="311"/>
      <c r="AC1167" s="311">
        <v>9</v>
      </c>
      <c r="AD1167" s="311">
        <v>1.0999999999999999E-2</v>
      </c>
      <c r="AE1167" s="311">
        <v>1.6E-2</v>
      </c>
      <c r="AF1167" s="311">
        <v>5.0000000000000001E-3</v>
      </c>
      <c r="AG1167" s="311">
        <v>0.1</v>
      </c>
      <c r="AH1167" s="311" t="s">
        <v>500</v>
      </c>
      <c r="AI1167" s="311">
        <v>1.7</v>
      </c>
      <c r="AJ1167" s="311">
        <v>1E-3</v>
      </c>
      <c r="AL1167" s="311"/>
    </row>
    <row r="1168" spans="2:38" ht="15" customHeight="1" thickBot="1" x14ac:dyDescent="0.2">
      <c r="B1168" s="435"/>
      <c r="C1168" s="433"/>
      <c r="D1168" s="312" t="s">
        <v>514</v>
      </c>
      <c r="E1168" s="313">
        <v>1</v>
      </c>
      <c r="F1168" s="306">
        <v>1</v>
      </c>
      <c r="G1168" s="306">
        <v>6</v>
      </c>
      <c r="H1168" s="306">
        <v>7</v>
      </c>
      <c r="I1168" s="306">
        <v>25</v>
      </c>
      <c r="J1168" s="306">
        <v>24</v>
      </c>
      <c r="K1168" s="306">
        <v>15</v>
      </c>
      <c r="L1168" s="306">
        <v>0.01</v>
      </c>
      <c r="M1168" s="306">
        <v>1.96</v>
      </c>
      <c r="N1168" s="306">
        <v>1.97</v>
      </c>
      <c r="O1168" s="306"/>
      <c r="P1168" s="306" t="s">
        <v>535</v>
      </c>
      <c r="Q1168" s="306">
        <v>1.1000000000000001</v>
      </c>
      <c r="R1168" s="306">
        <v>5.2</v>
      </c>
      <c r="S1168" s="307">
        <v>47</v>
      </c>
      <c r="W1168" s="311"/>
      <c r="X1168" s="311"/>
      <c r="AB1168" s="311"/>
      <c r="AC1168" s="311">
        <v>6</v>
      </c>
      <c r="AD1168" s="311">
        <v>0.01</v>
      </c>
      <c r="AE1168" s="311">
        <v>1.4999999999999999E-2</v>
      </c>
      <c r="AF1168" s="311">
        <v>4.0000000000000001E-3</v>
      </c>
      <c r="AG1168" s="311">
        <v>0.06</v>
      </c>
      <c r="AH1168" s="311" t="s">
        <v>500</v>
      </c>
      <c r="AI1168" s="311">
        <v>1.8</v>
      </c>
      <c r="AJ1168" s="311">
        <v>0</v>
      </c>
      <c r="AL1168" s="311"/>
    </row>
    <row r="1169" spans="2:38" ht="15" customHeight="1" x14ac:dyDescent="0.15">
      <c r="B1169" s="435"/>
      <c r="C1169" s="433"/>
      <c r="D1169" s="295" t="s">
        <v>516</v>
      </c>
      <c r="E1169" s="296">
        <v>1</v>
      </c>
      <c r="F1169" s="297">
        <v>1</v>
      </c>
      <c r="G1169" s="297">
        <v>7</v>
      </c>
      <c r="H1169" s="297">
        <v>8</v>
      </c>
      <c r="I1169" s="297">
        <v>32</v>
      </c>
      <c r="J1169" s="297">
        <v>27</v>
      </c>
      <c r="K1169" s="297">
        <v>21</v>
      </c>
      <c r="L1169" s="297">
        <v>0.11</v>
      </c>
      <c r="M1169" s="297">
        <v>1.92</v>
      </c>
      <c r="N1169" s="297">
        <v>2.0299999999999998</v>
      </c>
      <c r="O1169" s="297"/>
      <c r="P1169" s="297" t="s">
        <v>535</v>
      </c>
      <c r="Q1169" s="297">
        <v>4.0999999999999996</v>
      </c>
      <c r="R1169" s="297">
        <v>5.9</v>
      </c>
      <c r="S1169" s="298">
        <v>44</v>
      </c>
      <c r="W1169" s="311"/>
      <c r="X1169" s="311"/>
      <c r="AB1169" s="311"/>
      <c r="AC1169" s="311">
        <v>13</v>
      </c>
      <c r="AD1169" s="311">
        <v>1.0999999999999999E-2</v>
      </c>
      <c r="AE1169" s="311">
        <v>1.6E-2</v>
      </c>
      <c r="AF1169" s="311">
        <v>3.0000000000000001E-3</v>
      </c>
      <c r="AG1169" s="311">
        <v>7.0000000000000007E-2</v>
      </c>
      <c r="AH1169" s="311" t="s">
        <v>500</v>
      </c>
      <c r="AI1169" s="311">
        <v>1.7</v>
      </c>
      <c r="AJ1169" s="311">
        <v>0</v>
      </c>
      <c r="AL1169" s="311"/>
    </row>
    <row r="1170" spans="2:38" ht="15" customHeight="1" x14ac:dyDescent="0.15">
      <c r="B1170" s="435"/>
      <c r="C1170" s="433"/>
      <c r="D1170" s="299" t="s">
        <v>518</v>
      </c>
      <c r="E1170" s="300">
        <v>2</v>
      </c>
      <c r="F1170" s="301">
        <v>1</v>
      </c>
      <c r="G1170" s="301">
        <v>10</v>
      </c>
      <c r="H1170" s="301">
        <v>11</v>
      </c>
      <c r="I1170" s="301">
        <v>34</v>
      </c>
      <c r="J1170" s="301">
        <v>23</v>
      </c>
      <c r="K1170" s="301">
        <v>23</v>
      </c>
      <c r="L1170" s="301">
        <v>0.12</v>
      </c>
      <c r="M1170" s="301">
        <v>1.93</v>
      </c>
      <c r="N1170" s="301">
        <v>2.0499999999999998</v>
      </c>
      <c r="O1170" s="301"/>
      <c r="P1170" s="301" t="s">
        <v>517</v>
      </c>
      <c r="Q1170" s="301">
        <v>4.0999999999999996</v>
      </c>
      <c r="R1170" s="301">
        <v>7.8</v>
      </c>
      <c r="S1170" s="302">
        <v>36</v>
      </c>
      <c r="W1170" s="311"/>
      <c r="X1170" s="311"/>
      <c r="AB1170" s="311"/>
      <c r="AC1170" s="311">
        <v>9</v>
      </c>
      <c r="AD1170" s="311">
        <v>8.0000000000000002E-3</v>
      </c>
      <c r="AE1170" s="311">
        <v>1.4E-2</v>
      </c>
      <c r="AF1170" s="311">
        <v>5.0000000000000001E-3</v>
      </c>
      <c r="AG1170" s="311">
        <v>0.06</v>
      </c>
      <c r="AH1170" s="311" t="s">
        <v>495</v>
      </c>
      <c r="AI1170" s="311">
        <v>1.3</v>
      </c>
      <c r="AJ1170" s="311">
        <v>0</v>
      </c>
      <c r="AL1170" s="311"/>
    </row>
    <row r="1171" spans="2:38" ht="15" customHeight="1" x14ac:dyDescent="0.15">
      <c r="B1171" s="435"/>
      <c r="C1171" s="433"/>
      <c r="D1171" s="299" t="s">
        <v>519</v>
      </c>
      <c r="E1171" s="300">
        <v>2</v>
      </c>
      <c r="F1171" s="301">
        <v>1</v>
      </c>
      <c r="G1171" s="301">
        <v>6</v>
      </c>
      <c r="H1171" s="301">
        <v>7</v>
      </c>
      <c r="I1171" s="301">
        <v>41</v>
      </c>
      <c r="J1171" s="301">
        <v>21</v>
      </c>
      <c r="K1171" s="301">
        <v>18</v>
      </c>
      <c r="L1171" s="301">
        <v>0.1</v>
      </c>
      <c r="M1171" s="301">
        <v>1.92</v>
      </c>
      <c r="N1171" s="301">
        <v>2.02</v>
      </c>
      <c r="O1171" s="301"/>
      <c r="P1171" s="301" t="s">
        <v>517</v>
      </c>
      <c r="Q1171" s="301">
        <v>4.5</v>
      </c>
      <c r="R1171" s="301">
        <v>9.8000000000000007</v>
      </c>
      <c r="S1171" s="302">
        <v>31</v>
      </c>
      <c r="W1171" s="311"/>
      <c r="X1171" s="311"/>
      <c r="AB1171" s="311"/>
      <c r="AC1171" s="311">
        <v>9</v>
      </c>
      <c r="AD1171" s="311">
        <v>1.2999999999999999E-2</v>
      </c>
      <c r="AE1171" s="311">
        <v>0.01</v>
      </c>
      <c r="AF1171" s="311">
        <v>7.0000000000000001E-3</v>
      </c>
      <c r="AG1171" s="311">
        <v>0.15</v>
      </c>
      <c r="AH1171" s="311" t="s">
        <v>517</v>
      </c>
      <c r="AI1171" s="311">
        <v>0.3</v>
      </c>
      <c r="AJ1171" s="311">
        <v>0</v>
      </c>
      <c r="AL1171" s="311"/>
    </row>
    <row r="1172" spans="2:38" ht="15" customHeight="1" x14ac:dyDescent="0.15">
      <c r="B1172" s="435"/>
      <c r="C1172" s="433"/>
      <c r="D1172" s="299" t="s">
        <v>521</v>
      </c>
      <c r="E1172" s="300">
        <v>1</v>
      </c>
      <c r="F1172" s="301">
        <v>0</v>
      </c>
      <c r="G1172" s="301">
        <v>3</v>
      </c>
      <c r="H1172" s="301">
        <v>3</v>
      </c>
      <c r="I1172" s="301">
        <v>44</v>
      </c>
      <c r="J1172" s="301">
        <v>14</v>
      </c>
      <c r="K1172" s="301">
        <v>5</v>
      </c>
      <c r="L1172" s="301">
        <v>7.0000000000000007E-2</v>
      </c>
      <c r="M1172" s="301">
        <v>1.89</v>
      </c>
      <c r="N1172" s="301">
        <v>1.96</v>
      </c>
      <c r="O1172" s="301"/>
      <c r="P1172" s="301" t="s">
        <v>517</v>
      </c>
      <c r="Q1172" s="301">
        <v>4.0999999999999996</v>
      </c>
      <c r="R1172" s="301">
        <v>10.5</v>
      </c>
      <c r="S1172" s="302">
        <v>26</v>
      </c>
      <c r="W1172" s="311"/>
      <c r="X1172" s="311"/>
      <c r="AB1172" s="311"/>
      <c r="AC1172" s="311">
        <v>15</v>
      </c>
      <c r="AD1172" s="311">
        <v>1.6E-2</v>
      </c>
      <c r="AE1172" s="311">
        <v>1.4999999999999999E-2</v>
      </c>
      <c r="AF1172" s="311">
        <v>8.0000000000000002E-3</v>
      </c>
      <c r="AG1172" s="311">
        <v>0.11</v>
      </c>
      <c r="AH1172" s="311" t="s">
        <v>538</v>
      </c>
      <c r="AI1172" s="311">
        <v>0.2</v>
      </c>
      <c r="AJ1172" s="311">
        <v>1E-3</v>
      </c>
      <c r="AL1172" s="311"/>
    </row>
    <row r="1173" spans="2:38" ht="15" customHeight="1" x14ac:dyDescent="0.15">
      <c r="B1173" s="435"/>
      <c r="C1173" s="433"/>
      <c r="D1173" s="299" t="s">
        <v>522</v>
      </c>
      <c r="E1173" s="300">
        <v>1</v>
      </c>
      <c r="F1173" s="301">
        <v>0</v>
      </c>
      <c r="G1173" s="301">
        <v>3</v>
      </c>
      <c r="H1173" s="301">
        <v>3</v>
      </c>
      <c r="I1173" s="301">
        <v>45</v>
      </c>
      <c r="J1173" s="301">
        <v>19</v>
      </c>
      <c r="K1173" s="301">
        <v>8</v>
      </c>
      <c r="L1173" s="301">
        <v>0.04</v>
      </c>
      <c r="M1173" s="301">
        <v>1.88</v>
      </c>
      <c r="N1173" s="301">
        <v>1.92</v>
      </c>
      <c r="O1173" s="301"/>
      <c r="P1173" s="301" t="s">
        <v>535</v>
      </c>
      <c r="Q1173" s="301">
        <v>3.2</v>
      </c>
      <c r="R1173" s="301">
        <v>10.7</v>
      </c>
      <c r="S1173" s="302">
        <v>24</v>
      </c>
      <c r="W1173" s="311"/>
      <c r="X1173" s="311"/>
      <c r="AB1173" s="311"/>
      <c r="AC1173" s="311">
        <v>15</v>
      </c>
      <c r="AD1173" s="311">
        <v>2.4E-2</v>
      </c>
      <c r="AE1173" s="311">
        <v>2.5000000000000001E-2</v>
      </c>
      <c r="AF1173" s="311">
        <v>7.0000000000000001E-3</v>
      </c>
      <c r="AG1173" s="311">
        <v>0.01</v>
      </c>
      <c r="AH1173" s="311" t="s">
        <v>535</v>
      </c>
      <c r="AI1173" s="311">
        <v>1.1000000000000001</v>
      </c>
      <c r="AJ1173" s="311">
        <v>1E-3</v>
      </c>
      <c r="AL1173" s="311"/>
    </row>
    <row r="1174" spans="2:38" ht="15" customHeight="1" x14ac:dyDescent="0.15">
      <c r="B1174" s="435"/>
      <c r="C1174" s="433"/>
      <c r="D1174" s="299" t="s">
        <v>523</v>
      </c>
      <c r="E1174" s="300">
        <v>1</v>
      </c>
      <c r="F1174" s="301">
        <v>0</v>
      </c>
      <c r="G1174" s="301">
        <v>3</v>
      </c>
      <c r="H1174" s="301">
        <v>3</v>
      </c>
      <c r="I1174" s="301">
        <v>45</v>
      </c>
      <c r="J1174" s="301">
        <v>13</v>
      </c>
      <c r="K1174" s="301">
        <v>7</v>
      </c>
      <c r="L1174" s="301">
        <v>0.08</v>
      </c>
      <c r="M1174" s="301">
        <v>1.88</v>
      </c>
      <c r="N1174" s="301">
        <v>1.96</v>
      </c>
      <c r="O1174" s="301"/>
      <c r="P1174" s="301" t="s">
        <v>535</v>
      </c>
      <c r="Q1174" s="301">
        <v>4</v>
      </c>
      <c r="R1174" s="301">
        <v>10.1</v>
      </c>
      <c r="S1174" s="302">
        <v>21</v>
      </c>
      <c r="W1174" s="311"/>
      <c r="X1174" s="311"/>
      <c r="AB1174" s="311"/>
      <c r="AC1174" s="311">
        <v>21</v>
      </c>
      <c r="AD1174" s="311">
        <v>2.7E-2</v>
      </c>
      <c r="AE1174" s="311">
        <v>3.2000000000000001E-2</v>
      </c>
      <c r="AF1174" s="311">
        <v>8.0000000000000002E-3</v>
      </c>
      <c r="AG1174" s="311">
        <v>0.11</v>
      </c>
      <c r="AH1174" s="311" t="s">
        <v>535</v>
      </c>
      <c r="AI1174" s="311">
        <v>4.0999999999999996</v>
      </c>
      <c r="AJ1174" s="311">
        <v>1E-3</v>
      </c>
      <c r="AL1174" s="311"/>
    </row>
    <row r="1175" spans="2:38" ht="15" customHeight="1" x14ac:dyDescent="0.15">
      <c r="B1175" s="435"/>
      <c r="C1175" s="433"/>
      <c r="D1175" s="299" t="s">
        <v>524</v>
      </c>
      <c r="E1175" s="300">
        <v>1</v>
      </c>
      <c r="F1175" s="301">
        <v>0</v>
      </c>
      <c r="G1175" s="301">
        <v>4</v>
      </c>
      <c r="H1175" s="301">
        <v>4</v>
      </c>
      <c r="I1175" s="301">
        <v>42</v>
      </c>
      <c r="J1175" s="301">
        <v>14</v>
      </c>
      <c r="K1175" s="301">
        <v>10</v>
      </c>
      <c r="L1175" s="301">
        <v>7.0000000000000007E-2</v>
      </c>
      <c r="M1175" s="301">
        <v>1.89</v>
      </c>
      <c r="N1175" s="301">
        <v>1.96</v>
      </c>
      <c r="O1175" s="301"/>
      <c r="P1175" s="301" t="s">
        <v>517</v>
      </c>
      <c r="Q1175" s="301">
        <v>2.6</v>
      </c>
      <c r="R1175" s="301">
        <v>8.4</v>
      </c>
      <c r="S1175" s="302">
        <v>23</v>
      </c>
      <c r="W1175" s="311"/>
      <c r="X1175" s="311"/>
      <c r="AB1175" s="311"/>
      <c r="AC1175" s="311">
        <v>23</v>
      </c>
      <c r="AD1175" s="311">
        <v>2.3E-2</v>
      </c>
      <c r="AE1175" s="311">
        <v>3.4000000000000002E-2</v>
      </c>
      <c r="AF1175" s="311">
        <v>1.0999999999999999E-2</v>
      </c>
      <c r="AG1175" s="311">
        <v>0.12</v>
      </c>
      <c r="AH1175" s="311" t="s">
        <v>517</v>
      </c>
      <c r="AI1175" s="311">
        <v>4.0999999999999996</v>
      </c>
      <c r="AJ1175" s="311">
        <v>2E-3</v>
      </c>
      <c r="AL1175" s="311"/>
    </row>
    <row r="1176" spans="2:38" ht="15" customHeight="1" x14ac:dyDescent="0.15">
      <c r="B1176" s="435"/>
      <c r="C1176" s="433"/>
      <c r="D1176" s="299" t="s">
        <v>525</v>
      </c>
      <c r="E1176" s="300">
        <v>1</v>
      </c>
      <c r="F1176" s="301">
        <v>0</v>
      </c>
      <c r="G1176" s="301">
        <v>7</v>
      </c>
      <c r="H1176" s="301">
        <v>7</v>
      </c>
      <c r="I1176" s="301">
        <v>37</v>
      </c>
      <c r="J1176" s="301">
        <v>11</v>
      </c>
      <c r="K1176" s="301">
        <v>11</v>
      </c>
      <c r="L1176" s="301">
        <v>0.1</v>
      </c>
      <c r="M1176" s="301">
        <v>1.88</v>
      </c>
      <c r="N1176" s="301">
        <v>1.98</v>
      </c>
      <c r="O1176" s="301"/>
      <c r="P1176" s="301" t="s">
        <v>535</v>
      </c>
      <c r="Q1176" s="301">
        <v>1.6</v>
      </c>
      <c r="R1176" s="301">
        <v>6.6</v>
      </c>
      <c r="S1176" s="302">
        <v>28</v>
      </c>
      <c r="W1176" s="311"/>
      <c r="X1176" s="311"/>
      <c r="AB1176" s="311"/>
      <c r="AC1176" s="311">
        <v>18</v>
      </c>
      <c r="AD1176" s="311">
        <v>2.1000000000000001E-2</v>
      </c>
      <c r="AE1176" s="311">
        <v>4.1000000000000002E-2</v>
      </c>
      <c r="AF1176" s="311">
        <v>7.0000000000000001E-3</v>
      </c>
      <c r="AG1176" s="311">
        <v>0.1</v>
      </c>
      <c r="AH1176" s="311" t="s">
        <v>517</v>
      </c>
      <c r="AI1176" s="311">
        <v>4.5</v>
      </c>
      <c r="AJ1176" s="311">
        <v>2E-3</v>
      </c>
      <c r="AL1176" s="311"/>
    </row>
    <row r="1177" spans="2:38" ht="15" customHeight="1" x14ac:dyDescent="0.15">
      <c r="B1177" s="435"/>
      <c r="C1177" s="433"/>
      <c r="D1177" s="299" t="s">
        <v>526</v>
      </c>
      <c r="E1177" s="300">
        <v>1</v>
      </c>
      <c r="F1177" s="301">
        <v>0</v>
      </c>
      <c r="G1177" s="301">
        <v>10</v>
      </c>
      <c r="H1177" s="301">
        <v>10</v>
      </c>
      <c r="I1177" s="301">
        <v>32</v>
      </c>
      <c r="J1177" s="301">
        <v>14</v>
      </c>
      <c r="K1177" s="301">
        <v>17</v>
      </c>
      <c r="L1177" s="301">
        <v>0.08</v>
      </c>
      <c r="M1177" s="301">
        <v>1.91</v>
      </c>
      <c r="N1177" s="301">
        <v>1.99</v>
      </c>
      <c r="O1177" s="301"/>
      <c r="P1177" s="301" t="s">
        <v>517</v>
      </c>
      <c r="Q1177" s="301">
        <v>1.6</v>
      </c>
      <c r="R1177" s="301">
        <v>3.2</v>
      </c>
      <c r="S1177" s="302">
        <v>47</v>
      </c>
      <c r="W1177" s="311"/>
      <c r="X1177" s="311"/>
      <c r="AB1177" s="311"/>
      <c r="AC1177" s="311">
        <v>5</v>
      </c>
      <c r="AD1177" s="311">
        <v>1.4E-2</v>
      </c>
      <c r="AE1177" s="311">
        <v>4.3999999999999997E-2</v>
      </c>
      <c r="AF1177" s="311">
        <v>3.0000000000000001E-3</v>
      </c>
      <c r="AG1177" s="311">
        <v>7.0000000000000007E-2</v>
      </c>
      <c r="AH1177" s="311" t="s">
        <v>517</v>
      </c>
      <c r="AI1177" s="311">
        <v>4.0999999999999996</v>
      </c>
      <c r="AJ1177" s="311">
        <v>1E-3</v>
      </c>
      <c r="AL1177" s="311"/>
    </row>
    <row r="1178" spans="2:38" ht="15" customHeight="1" x14ac:dyDescent="0.15">
      <c r="B1178" s="435"/>
      <c r="C1178" s="433"/>
      <c r="D1178" s="299" t="s">
        <v>527</v>
      </c>
      <c r="E1178" s="300">
        <v>1</v>
      </c>
      <c r="F1178" s="301">
        <v>0</v>
      </c>
      <c r="G1178" s="301">
        <v>10</v>
      </c>
      <c r="H1178" s="301">
        <v>10</v>
      </c>
      <c r="I1178" s="301">
        <v>29</v>
      </c>
      <c r="J1178" s="301">
        <v>16</v>
      </c>
      <c r="K1178" s="301">
        <v>16</v>
      </c>
      <c r="L1178" s="301">
        <v>0.13</v>
      </c>
      <c r="M1178" s="301">
        <v>1.93</v>
      </c>
      <c r="N1178" s="301">
        <v>2.06</v>
      </c>
      <c r="O1178" s="301"/>
      <c r="P1178" s="301" t="s">
        <v>541</v>
      </c>
      <c r="Q1178" s="301">
        <v>2.6</v>
      </c>
      <c r="R1178" s="301">
        <v>3.8</v>
      </c>
      <c r="S1178" s="302">
        <v>49</v>
      </c>
      <c r="W1178" s="311"/>
      <c r="X1178" s="311"/>
      <c r="AB1178" s="311"/>
      <c r="AC1178" s="311">
        <v>8</v>
      </c>
      <c r="AD1178" s="311">
        <v>1.9E-2</v>
      </c>
      <c r="AE1178" s="311">
        <v>4.4999999999999998E-2</v>
      </c>
      <c r="AF1178" s="311">
        <v>3.0000000000000001E-3</v>
      </c>
      <c r="AG1178" s="311">
        <v>0.04</v>
      </c>
      <c r="AH1178" s="311" t="s">
        <v>535</v>
      </c>
      <c r="AI1178" s="311">
        <v>3.2</v>
      </c>
      <c r="AJ1178" s="311">
        <v>1E-3</v>
      </c>
      <c r="AL1178" s="311"/>
    </row>
    <row r="1179" spans="2:38" ht="15" customHeight="1" x14ac:dyDescent="0.15">
      <c r="B1179" s="435"/>
      <c r="C1179" s="433"/>
      <c r="D1179" s="299" t="s">
        <v>528</v>
      </c>
      <c r="E1179" s="300">
        <v>1</v>
      </c>
      <c r="F1179" s="301">
        <v>0</v>
      </c>
      <c r="G1179" s="301">
        <v>9</v>
      </c>
      <c r="H1179" s="301">
        <v>9</v>
      </c>
      <c r="I1179" s="301">
        <v>30</v>
      </c>
      <c r="J1179" s="301">
        <v>21</v>
      </c>
      <c r="K1179" s="301">
        <v>20</v>
      </c>
      <c r="L1179" s="301">
        <v>0.11</v>
      </c>
      <c r="M1179" s="301">
        <v>1.94</v>
      </c>
      <c r="N1179" s="301">
        <v>2.0499999999999998</v>
      </c>
      <c r="O1179" s="301"/>
      <c r="P1179" s="301" t="s">
        <v>508</v>
      </c>
      <c r="Q1179" s="301">
        <v>0.8</v>
      </c>
      <c r="R1179" s="301">
        <v>-0.2</v>
      </c>
      <c r="S1179" s="302">
        <v>57</v>
      </c>
      <c r="W1179" s="311"/>
      <c r="X1179" s="311"/>
      <c r="AB1179" s="311"/>
      <c r="AC1179" s="311">
        <v>7</v>
      </c>
      <c r="AD1179" s="311">
        <v>1.2999999999999999E-2</v>
      </c>
      <c r="AE1179" s="311">
        <v>4.4999999999999998E-2</v>
      </c>
      <c r="AF1179" s="311">
        <v>3.0000000000000001E-3</v>
      </c>
      <c r="AG1179" s="311">
        <v>0.08</v>
      </c>
      <c r="AH1179" s="311" t="s">
        <v>535</v>
      </c>
      <c r="AI1179" s="311">
        <v>4</v>
      </c>
      <c r="AJ1179" s="311">
        <v>1E-3</v>
      </c>
      <c r="AL1179" s="311"/>
    </row>
    <row r="1180" spans="2:38" ht="15" customHeight="1" x14ac:dyDescent="0.15">
      <c r="B1180" s="435"/>
      <c r="C1180" s="433"/>
      <c r="D1180" s="299" t="s">
        <v>529</v>
      </c>
      <c r="E1180" s="300">
        <v>1</v>
      </c>
      <c r="F1180" s="301">
        <v>0</v>
      </c>
      <c r="G1180" s="301">
        <v>14</v>
      </c>
      <c r="H1180" s="301">
        <v>14</v>
      </c>
      <c r="I1180" s="301">
        <v>21</v>
      </c>
      <c r="J1180" s="301">
        <v>23</v>
      </c>
      <c r="K1180" s="301">
        <v>22</v>
      </c>
      <c r="L1180" s="301">
        <v>0.15</v>
      </c>
      <c r="M1180" s="301">
        <v>1.97</v>
      </c>
      <c r="N1180" s="301">
        <v>2.12</v>
      </c>
      <c r="O1180" s="301"/>
      <c r="P1180" s="301" t="s">
        <v>495</v>
      </c>
      <c r="Q1180" s="301">
        <v>1.4</v>
      </c>
      <c r="R1180" s="301">
        <v>-0.8</v>
      </c>
      <c r="S1180" s="302">
        <v>63</v>
      </c>
      <c r="W1180" s="311"/>
      <c r="X1180" s="311"/>
      <c r="AB1180" s="311"/>
      <c r="AC1180" s="311">
        <v>10</v>
      </c>
      <c r="AD1180" s="311">
        <v>1.4E-2</v>
      </c>
      <c r="AE1180" s="311">
        <v>4.2000000000000003E-2</v>
      </c>
      <c r="AF1180" s="311">
        <v>4.0000000000000001E-3</v>
      </c>
      <c r="AG1180" s="311">
        <v>7.0000000000000007E-2</v>
      </c>
      <c r="AH1180" s="311" t="s">
        <v>517</v>
      </c>
      <c r="AI1180" s="311">
        <v>2.6</v>
      </c>
      <c r="AJ1180" s="311">
        <v>1E-3</v>
      </c>
      <c r="AL1180" s="311"/>
    </row>
    <row r="1181" spans="2:38" ht="15" customHeight="1" x14ac:dyDescent="0.15">
      <c r="B1181" s="435"/>
      <c r="C1181" s="433"/>
      <c r="D1181" s="299" t="s">
        <v>530</v>
      </c>
      <c r="E1181" s="300">
        <v>1</v>
      </c>
      <c r="F1181" s="301">
        <v>0</v>
      </c>
      <c r="G1181" s="301">
        <v>16</v>
      </c>
      <c r="H1181" s="301">
        <v>16</v>
      </c>
      <c r="I1181" s="301">
        <v>19</v>
      </c>
      <c r="J1181" s="301">
        <v>22</v>
      </c>
      <c r="K1181" s="301">
        <v>19</v>
      </c>
      <c r="L1181" s="301">
        <v>0.17</v>
      </c>
      <c r="M1181" s="301">
        <v>1.96</v>
      </c>
      <c r="N1181" s="301">
        <v>2.13</v>
      </c>
      <c r="O1181" s="301"/>
      <c r="P1181" s="301" t="s">
        <v>520</v>
      </c>
      <c r="Q1181" s="301">
        <v>0.8</v>
      </c>
      <c r="R1181" s="301">
        <v>-0.8</v>
      </c>
      <c r="S1181" s="302">
        <v>63</v>
      </c>
      <c r="W1181" s="311"/>
      <c r="X1181" s="311"/>
      <c r="AB1181" s="311"/>
      <c r="AC1181" s="311">
        <v>11</v>
      </c>
      <c r="AD1181" s="311">
        <v>1.0999999999999999E-2</v>
      </c>
      <c r="AE1181" s="311">
        <v>3.6999999999999998E-2</v>
      </c>
      <c r="AF1181" s="311">
        <v>7.0000000000000001E-3</v>
      </c>
      <c r="AG1181" s="311">
        <v>0.1</v>
      </c>
      <c r="AH1181" s="311" t="s">
        <v>535</v>
      </c>
      <c r="AI1181" s="311">
        <v>1.6</v>
      </c>
      <c r="AJ1181" s="311">
        <v>1E-3</v>
      </c>
      <c r="AL1181" s="311"/>
    </row>
    <row r="1182" spans="2:38" ht="15" customHeight="1" x14ac:dyDescent="0.15">
      <c r="B1182" s="435"/>
      <c r="C1182" s="434"/>
      <c r="D1182" s="299" t="s">
        <v>531</v>
      </c>
      <c r="E1182" s="300">
        <v>1</v>
      </c>
      <c r="F1182" s="301">
        <v>0</v>
      </c>
      <c r="G1182" s="301">
        <v>18</v>
      </c>
      <c r="H1182" s="301">
        <v>18</v>
      </c>
      <c r="I1182" s="301">
        <v>15</v>
      </c>
      <c r="J1182" s="301">
        <v>25</v>
      </c>
      <c r="K1182" s="301">
        <v>18</v>
      </c>
      <c r="L1182" s="301">
        <v>0.22</v>
      </c>
      <c r="M1182" s="301">
        <v>1.97</v>
      </c>
      <c r="N1182" s="301">
        <v>2.19</v>
      </c>
      <c r="O1182" s="301"/>
      <c r="P1182" s="301" t="s">
        <v>535</v>
      </c>
      <c r="Q1182" s="301">
        <v>3.9</v>
      </c>
      <c r="R1182" s="301">
        <v>1.5</v>
      </c>
      <c r="S1182" s="302">
        <v>50</v>
      </c>
      <c r="W1182" s="311"/>
      <c r="X1182" s="311"/>
      <c r="AB1182" s="311"/>
      <c r="AC1182" s="311">
        <v>17</v>
      </c>
      <c r="AD1182" s="311">
        <v>1.4E-2</v>
      </c>
      <c r="AE1182" s="311">
        <v>3.2000000000000001E-2</v>
      </c>
      <c r="AF1182" s="311">
        <v>0.01</v>
      </c>
      <c r="AG1182" s="311">
        <v>0.08</v>
      </c>
      <c r="AH1182" s="311" t="s">
        <v>517</v>
      </c>
      <c r="AI1182" s="311">
        <v>1.6</v>
      </c>
      <c r="AJ1182" s="311">
        <v>1E-3</v>
      </c>
      <c r="AL1182" s="311"/>
    </row>
    <row r="1183" spans="2:38" ht="15" customHeight="1" x14ac:dyDescent="0.15">
      <c r="B1183" s="435"/>
      <c r="C1183" s="432">
        <v>42758</v>
      </c>
      <c r="D1183" s="299" t="s">
        <v>494</v>
      </c>
      <c r="E1183" s="300">
        <v>1</v>
      </c>
      <c r="F1183" s="301">
        <v>0</v>
      </c>
      <c r="G1183" s="301">
        <v>9</v>
      </c>
      <c r="H1183" s="301">
        <v>9</v>
      </c>
      <c r="I1183" s="301">
        <v>21</v>
      </c>
      <c r="J1183" s="301">
        <v>10</v>
      </c>
      <c r="K1183" s="301">
        <v>15</v>
      </c>
      <c r="L1183" s="301">
        <v>0.1</v>
      </c>
      <c r="M1183" s="301">
        <v>1.97</v>
      </c>
      <c r="N1183" s="301">
        <v>2.0699999999999998</v>
      </c>
      <c r="O1183" s="301"/>
      <c r="P1183" s="301" t="s">
        <v>541</v>
      </c>
      <c r="Q1183" s="301">
        <v>1.7</v>
      </c>
      <c r="R1183" s="301">
        <v>2</v>
      </c>
      <c r="S1183" s="302">
        <v>51</v>
      </c>
      <c r="W1183" s="311"/>
      <c r="AB1183" s="311"/>
      <c r="AC1183" s="311">
        <v>16</v>
      </c>
      <c r="AD1183" s="311">
        <v>1.6E-2</v>
      </c>
      <c r="AE1183" s="311">
        <v>2.9000000000000001E-2</v>
      </c>
      <c r="AF1183" s="311">
        <v>0.01</v>
      </c>
      <c r="AG1183" s="311">
        <v>0.13</v>
      </c>
      <c r="AH1183" s="311" t="s">
        <v>541</v>
      </c>
      <c r="AI1183" s="311">
        <v>2.6</v>
      </c>
      <c r="AJ1183" s="311">
        <v>1E-3</v>
      </c>
      <c r="AL1183" s="311"/>
    </row>
    <row r="1184" spans="2:38" ht="15" customHeight="1" x14ac:dyDescent="0.15">
      <c r="B1184" s="435"/>
      <c r="C1184" s="433"/>
      <c r="D1184" s="299" t="s">
        <v>497</v>
      </c>
      <c r="E1184" s="300">
        <v>1</v>
      </c>
      <c r="F1184" s="301">
        <v>0</v>
      </c>
      <c r="G1184" s="301">
        <v>8</v>
      </c>
      <c r="H1184" s="301">
        <v>8</v>
      </c>
      <c r="I1184" s="301">
        <v>24</v>
      </c>
      <c r="J1184" s="301">
        <v>13</v>
      </c>
      <c r="K1184" s="301">
        <v>10</v>
      </c>
      <c r="L1184" s="301">
        <v>0.1</v>
      </c>
      <c r="M1184" s="301">
        <v>1.97</v>
      </c>
      <c r="N1184" s="301">
        <v>2.0699999999999998</v>
      </c>
      <c r="O1184" s="301"/>
      <c r="P1184" s="301" t="s">
        <v>500</v>
      </c>
      <c r="Q1184" s="301">
        <v>2.2999999999999998</v>
      </c>
      <c r="R1184" s="301">
        <v>2</v>
      </c>
      <c r="S1184" s="302">
        <v>50</v>
      </c>
      <c r="W1184" s="311"/>
      <c r="X1184" s="311"/>
      <c r="AB1184" s="311"/>
      <c r="AC1184" s="311">
        <v>20</v>
      </c>
      <c r="AD1184" s="311">
        <v>2.1000000000000001E-2</v>
      </c>
      <c r="AE1184" s="311">
        <v>0.03</v>
      </c>
      <c r="AF1184" s="311">
        <v>8.9999999999999993E-3</v>
      </c>
      <c r="AG1184" s="311">
        <v>0.11</v>
      </c>
      <c r="AH1184" s="311" t="s">
        <v>508</v>
      </c>
      <c r="AI1184" s="311">
        <v>0.8</v>
      </c>
      <c r="AJ1184" s="311">
        <v>1E-3</v>
      </c>
      <c r="AL1184" s="311"/>
    </row>
    <row r="1185" spans="2:38" ht="15" customHeight="1" x14ac:dyDescent="0.15">
      <c r="B1185" s="435"/>
      <c r="C1185" s="433"/>
      <c r="D1185" s="299" t="s">
        <v>499</v>
      </c>
      <c r="E1185" s="300">
        <v>1</v>
      </c>
      <c r="F1185" s="301">
        <v>0</v>
      </c>
      <c r="G1185" s="301">
        <v>3</v>
      </c>
      <c r="H1185" s="301">
        <v>3</v>
      </c>
      <c r="I1185" s="301">
        <v>31</v>
      </c>
      <c r="J1185" s="301">
        <v>12</v>
      </c>
      <c r="K1185" s="301">
        <v>3</v>
      </c>
      <c r="L1185" s="301">
        <v>7.0000000000000007E-2</v>
      </c>
      <c r="M1185" s="301">
        <v>1.94</v>
      </c>
      <c r="N1185" s="301">
        <v>2.0099999999999998</v>
      </c>
      <c r="O1185" s="301"/>
      <c r="P1185" s="301" t="s">
        <v>500</v>
      </c>
      <c r="Q1185" s="301">
        <v>1.6</v>
      </c>
      <c r="R1185" s="301">
        <v>1.3</v>
      </c>
      <c r="S1185" s="302">
        <v>47</v>
      </c>
      <c r="W1185" s="311"/>
      <c r="X1185" s="311"/>
      <c r="AB1185" s="311"/>
      <c r="AC1185" s="311">
        <v>22</v>
      </c>
      <c r="AD1185" s="311">
        <v>2.3E-2</v>
      </c>
      <c r="AE1185" s="311">
        <v>2.1000000000000001E-2</v>
      </c>
      <c r="AF1185" s="311">
        <v>1.4E-2</v>
      </c>
      <c r="AG1185" s="311">
        <v>0.15</v>
      </c>
      <c r="AH1185" s="311" t="s">
        <v>495</v>
      </c>
      <c r="AI1185" s="311">
        <v>1.4</v>
      </c>
      <c r="AJ1185" s="311">
        <v>1E-3</v>
      </c>
      <c r="AL1185" s="311"/>
    </row>
    <row r="1186" spans="2:38" ht="15" customHeight="1" x14ac:dyDescent="0.15">
      <c r="B1186" s="435"/>
      <c r="C1186" s="433"/>
      <c r="D1186" s="299" t="s">
        <v>502</v>
      </c>
      <c r="E1186" s="300">
        <v>1</v>
      </c>
      <c r="F1186" s="301">
        <v>0</v>
      </c>
      <c r="G1186" s="301">
        <v>4</v>
      </c>
      <c r="H1186" s="301">
        <v>4</v>
      </c>
      <c r="I1186" s="301">
        <v>30</v>
      </c>
      <c r="J1186" s="301">
        <v>8</v>
      </c>
      <c r="K1186" s="301">
        <v>-1</v>
      </c>
      <c r="L1186" s="301">
        <v>7.0000000000000007E-2</v>
      </c>
      <c r="M1186" s="301">
        <v>1.92</v>
      </c>
      <c r="N1186" s="301">
        <v>1.99</v>
      </c>
      <c r="O1186" s="301"/>
      <c r="P1186" s="301" t="s">
        <v>500</v>
      </c>
      <c r="Q1186" s="301">
        <v>1</v>
      </c>
      <c r="R1186" s="301">
        <v>-0.7</v>
      </c>
      <c r="S1186" s="302">
        <v>49</v>
      </c>
      <c r="W1186" s="311"/>
      <c r="X1186" s="311"/>
      <c r="AB1186" s="311"/>
      <c r="AC1186" s="311">
        <v>19</v>
      </c>
      <c r="AD1186" s="311">
        <v>2.1999999999999999E-2</v>
      </c>
      <c r="AE1186" s="311">
        <v>1.9E-2</v>
      </c>
      <c r="AF1186" s="311">
        <v>1.6E-2</v>
      </c>
      <c r="AG1186" s="311">
        <v>0.17</v>
      </c>
      <c r="AH1186" s="311" t="s">
        <v>520</v>
      </c>
      <c r="AI1186" s="311">
        <v>0.8</v>
      </c>
      <c r="AJ1186" s="311">
        <v>1E-3</v>
      </c>
      <c r="AL1186" s="311"/>
    </row>
    <row r="1187" spans="2:38" ht="15" customHeight="1" x14ac:dyDescent="0.15">
      <c r="B1187" s="435"/>
      <c r="C1187" s="433"/>
      <c r="D1187" s="299" t="s">
        <v>505</v>
      </c>
      <c r="E1187" s="300">
        <v>1</v>
      </c>
      <c r="F1187" s="301">
        <v>0</v>
      </c>
      <c r="G1187" s="301">
        <v>7</v>
      </c>
      <c r="H1187" s="301">
        <v>7</v>
      </c>
      <c r="I1187" s="301">
        <v>25</v>
      </c>
      <c r="J1187" s="301">
        <v>9</v>
      </c>
      <c r="K1187" s="301">
        <v>4</v>
      </c>
      <c r="L1187" s="301">
        <v>0.09</v>
      </c>
      <c r="M1187" s="301">
        <v>1.92</v>
      </c>
      <c r="N1187" s="301">
        <v>2.0099999999999998</v>
      </c>
      <c r="O1187" s="301"/>
      <c r="P1187" s="301" t="s">
        <v>540</v>
      </c>
      <c r="Q1187" s="301">
        <v>0.8</v>
      </c>
      <c r="R1187" s="301">
        <v>-2.4</v>
      </c>
      <c r="S1187" s="302">
        <v>58</v>
      </c>
      <c r="W1187" s="311"/>
      <c r="X1187" s="311"/>
      <c r="AB1187" s="311"/>
      <c r="AC1187" s="311">
        <v>18</v>
      </c>
      <c r="AD1187" s="311">
        <v>2.5000000000000001E-2</v>
      </c>
      <c r="AE1187" s="311">
        <v>1.4999999999999999E-2</v>
      </c>
      <c r="AF1187" s="311">
        <v>1.7999999999999999E-2</v>
      </c>
      <c r="AG1187" s="311">
        <v>0.22</v>
      </c>
      <c r="AH1187" s="311" t="s">
        <v>535</v>
      </c>
      <c r="AI1187" s="311">
        <v>3.9</v>
      </c>
      <c r="AJ1187" s="311">
        <v>1E-3</v>
      </c>
      <c r="AL1187" s="311"/>
    </row>
    <row r="1188" spans="2:38" ht="15" customHeight="1" x14ac:dyDescent="0.15">
      <c r="B1188" s="435"/>
      <c r="C1188" s="433"/>
      <c r="D1188" s="299" t="s">
        <v>507</v>
      </c>
      <c r="E1188" s="300">
        <v>1</v>
      </c>
      <c r="F1188" s="301">
        <v>0</v>
      </c>
      <c r="G1188" s="301">
        <v>13</v>
      </c>
      <c r="H1188" s="301">
        <v>13</v>
      </c>
      <c r="I1188" s="301">
        <v>16</v>
      </c>
      <c r="J1188" s="301">
        <v>10</v>
      </c>
      <c r="K1188" s="301">
        <v>8</v>
      </c>
      <c r="L1188" s="301">
        <v>0.1</v>
      </c>
      <c r="M1188" s="301">
        <v>1.94</v>
      </c>
      <c r="N1188" s="301">
        <v>2.04</v>
      </c>
      <c r="O1188" s="301"/>
      <c r="P1188" s="301" t="s">
        <v>517</v>
      </c>
      <c r="Q1188" s="301">
        <v>0.3</v>
      </c>
      <c r="R1188" s="301">
        <v>-4.3</v>
      </c>
      <c r="S1188" s="302">
        <v>64</v>
      </c>
      <c r="W1188" s="311"/>
      <c r="X1188" s="311"/>
      <c r="AB1188" s="311"/>
      <c r="AC1188" s="311">
        <v>15</v>
      </c>
      <c r="AD1188" s="311">
        <v>0.01</v>
      </c>
      <c r="AE1188" s="311">
        <v>2.1000000000000001E-2</v>
      </c>
      <c r="AF1188" s="311">
        <v>8.9999999999999993E-3</v>
      </c>
      <c r="AG1188" s="311">
        <v>0.1</v>
      </c>
      <c r="AH1188" s="311" t="s">
        <v>541</v>
      </c>
      <c r="AI1188" s="311">
        <v>1.7</v>
      </c>
      <c r="AJ1188" s="311">
        <v>1E-3</v>
      </c>
      <c r="AL1188" s="311"/>
    </row>
    <row r="1189" spans="2:38" ht="15" customHeight="1" x14ac:dyDescent="0.15">
      <c r="B1189" s="435"/>
      <c r="C1189" s="433"/>
      <c r="D1189" s="299" t="s">
        <v>510</v>
      </c>
      <c r="E1189" s="300">
        <v>0</v>
      </c>
      <c r="F1189" s="301">
        <v>4</v>
      </c>
      <c r="G1189" s="301">
        <v>22</v>
      </c>
      <c r="H1189" s="301">
        <v>26</v>
      </c>
      <c r="I1189" s="301">
        <v>7</v>
      </c>
      <c r="J1189" s="301">
        <v>12</v>
      </c>
      <c r="K1189" s="301">
        <v>7</v>
      </c>
      <c r="L1189" s="301">
        <v>0.14000000000000001</v>
      </c>
      <c r="M1189" s="301">
        <v>1.95</v>
      </c>
      <c r="N1189" s="301">
        <v>2.09</v>
      </c>
      <c r="O1189" s="301"/>
      <c r="P1189" s="301" t="s">
        <v>535</v>
      </c>
      <c r="Q1189" s="301">
        <v>0.6</v>
      </c>
      <c r="R1189" s="301">
        <v>-4.5</v>
      </c>
      <c r="S1189" s="302">
        <v>70</v>
      </c>
      <c r="W1189" s="311"/>
      <c r="X1189" s="311"/>
      <c r="AB1189" s="311"/>
      <c r="AC1189" s="311">
        <v>10</v>
      </c>
      <c r="AD1189" s="311">
        <v>1.2999999999999999E-2</v>
      </c>
      <c r="AE1189" s="311">
        <v>2.4E-2</v>
      </c>
      <c r="AF1189" s="311">
        <v>8.0000000000000002E-3</v>
      </c>
      <c r="AG1189" s="311">
        <v>0.1</v>
      </c>
      <c r="AH1189" s="311" t="s">
        <v>500</v>
      </c>
      <c r="AI1189" s="311">
        <v>2.2999999999999998</v>
      </c>
      <c r="AJ1189" s="311">
        <v>1E-3</v>
      </c>
      <c r="AL1189" s="311"/>
    </row>
    <row r="1190" spans="2:38" ht="15" customHeight="1" x14ac:dyDescent="0.15">
      <c r="B1190" s="435"/>
      <c r="C1190" s="433"/>
      <c r="D1190" s="299" t="s">
        <v>512</v>
      </c>
      <c r="E1190" s="300">
        <v>1</v>
      </c>
      <c r="F1190" s="301">
        <v>19</v>
      </c>
      <c r="G1190" s="301">
        <v>31</v>
      </c>
      <c r="H1190" s="301">
        <v>50</v>
      </c>
      <c r="I1190" s="301">
        <v>2</v>
      </c>
      <c r="J1190" s="301">
        <v>18</v>
      </c>
      <c r="K1190" s="301">
        <v>11</v>
      </c>
      <c r="L1190" s="301">
        <v>0.13</v>
      </c>
      <c r="M1190" s="301">
        <v>2</v>
      </c>
      <c r="N1190" s="301">
        <v>2.13</v>
      </c>
      <c r="O1190" s="301"/>
      <c r="P1190" s="301" t="s">
        <v>520</v>
      </c>
      <c r="Q1190" s="301">
        <v>1</v>
      </c>
      <c r="R1190" s="301">
        <v>-0.7</v>
      </c>
      <c r="S1190" s="302">
        <v>58</v>
      </c>
      <c r="W1190" s="311"/>
      <c r="X1190" s="311"/>
      <c r="AB1190" s="311"/>
      <c r="AC1190" s="311">
        <v>3</v>
      </c>
      <c r="AD1190" s="311">
        <v>1.2E-2</v>
      </c>
      <c r="AE1190" s="311">
        <v>3.1E-2</v>
      </c>
      <c r="AF1190" s="311">
        <v>3.0000000000000001E-3</v>
      </c>
      <c r="AG1190" s="311">
        <v>7.0000000000000007E-2</v>
      </c>
      <c r="AH1190" s="311" t="s">
        <v>500</v>
      </c>
      <c r="AI1190" s="311">
        <v>1.6</v>
      </c>
      <c r="AJ1190" s="311">
        <v>1E-3</v>
      </c>
      <c r="AL1190" s="311"/>
    </row>
    <row r="1191" spans="2:38" ht="15" customHeight="1" x14ac:dyDescent="0.15">
      <c r="B1191" s="435"/>
      <c r="C1191" s="433"/>
      <c r="D1191" s="299" t="s">
        <v>513</v>
      </c>
      <c r="E1191" s="300">
        <v>2</v>
      </c>
      <c r="F1191" s="301">
        <v>10</v>
      </c>
      <c r="G1191" s="301">
        <v>24</v>
      </c>
      <c r="H1191" s="301">
        <v>34</v>
      </c>
      <c r="I1191" s="301">
        <v>12</v>
      </c>
      <c r="J1191" s="301">
        <v>17</v>
      </c>
      <c r="K1191" s="301">
        <v>11</v>
      </c>
      <c r="L1191" s="301">
        <v>0.15</v>
      </c>
      <c r="M1191" s="301">
        <v>2.0499999999999998</v>
      </c>
      <c r="N1191" s="301">
        <v>2.2000000000000002</v>
      </c>
      <c r="O1191" s="301"/>
      <c r="P1191" s="301" t="s">
        <v>535</v>
      </c>
      <c r="Q1191" s="301">
        <v>3</v>
      </c>
      <c r="R1191" s="301">
        <v>2.5</v>
      </c>
      <c r="S1191" s="302">
        <v>48</v>
      </c>
      <c r="W1191" s="311"/>
      <c r="X1191" s="311"/>
      <c r="AB1191" s="311"/>
      <c r="AC1191" s="311">
        <v>-1</v>
      </c>
      <c r="AD1191" s="311">
        <v>8.0000000000000002E-3</v>
      </c>
      <c r="AE1191" s="311">
        <v>0.03</v>
      </c>
      <c r="AF1191" s="311">
        <v>4.0000000000000001E-3</v>
      </c>
      <c r="AG1191" s="311">
        <v>7.0000000000000007E-2</v>
      </c>
      <c r="AH1191" s="311" t="s">
        <v>500</v>
      </c>
      <c r="AI1191" s="311">
        <v>1</v>
      </c>
      <c r="AJ1191" s="311">
        <v>1E-3</v>
      </c>
      <c r="AL1191" s="311"/>
    </row>
    <row r="1192" spans="2:38" ht="15" customHeight="1" thickBot="1" x14ac:dyDescent="0.2">
      <c r="B1192" s="435"/>
      <c r="C1192" s="433"/>
      <c r="D1192" s="312" t="s">
        <v>514</v>
      </c>
      <c r="E1192" s="313">
        <v>2</v>
      </c>
      <c r="F1192" s="306">
        <v>1</v>
      </c>
      <c r="G1192" s="306">
        <v>9</v>
      </c>
      <c r="H1192" s="306">
        <v>10</v>
      </c>
      <c r="I1192" s="306">
        <v>29</v>
      </c>
      <c r="J1192" s="306">
        <v>14</v>
      </c>
      <c r="K1192" s="306">
        <v>-1</v>
      </c>
      <c r="L1192" s="306">
        <v>7.0000000000000007E-2</v>
      </c>
      <c r="M1192" s="306">
        <v>1.92</v>
      </c>
      <c r="N1192" s="306">
        <v>1.99</v>
      </c>
      <c r="O1192" s="306"/>
      <c r="P1192" s="306" t="s">
        <v>534</v>
      </c>
      <c r="Q1192" s="306">
        <v>4.3</v>
      </c>
      <c r="R1192" s="306">
        <v>5.0999999999999996</v>
      </c>
      <c r="S1192" s="307">
        <v>30</v>
      </c>
      <c r="W1192" s="311"/>
      <c r="X1192" s="311"/>
      <c r="AB1192" s="311"/>
      <c r="AC1192" s="311">
        <v>4</v>
      </c>
      <c r="AD1192" s="311">
        <v>8.9999999999999993E-3</v>
      </c>
      <c r="AE1192" s="311">
        <v>2.5000000000000001E-2</v>
      </c>
      <c r="AF1192" s="311">
        <v>7.0000000000000001E-3</v>
      </c>
      <c r="AG1192" s="311">
        <v>0.09</v>
      </c>
      <c r="AH1192" s="311" t="s">
        <v>540</v>
      </c>
      <c r="AI1192" s="311">
        <v>0.8</v>
      </c>
      <c r="AJ1192" s="311">
        <v>1E-3</v>
      </c>
      <c r="AL1192" s="311"/>
    </row>
    <row r="1193" spans="2:38" ht="15" customHeight="1" x14ac:dyDescent="0.15">
      <c r="B1193" s="436" t="s">
        <v>539</v>
      </c>
      <c r="C1193" s="433"/>
      <c r="D1193" s="295" t="s">
        <v>516</v>
      </c>
      <c r="E1193" s="296">
        <v>1</v>
      </c>
      <c r="F1193" s="297">
        <v>0</v>
      </c>
      <c r="G1193" s="297">
        <v>4</v>
      </c>
      <c r="H1193" s="297">
        <v>4</v>
      </c>
      <c r="I1193" s="297">
        <v>36</v>
      </c>
      <c r="J1193" s="297">
        <v>9</v>
      </c>
      <c r="K1193" s="297">
        <v>4</v>
      </c>
      <c r="L1193" s="297">
        <v>7.0000000000000007E-2</v>
      </c>
      <c r="M1193" s="297">
        <v>1.9</v>
      </c>
      <c r="N1193" s="297">
        <v>1.97</v>
      </c>
      <c r="O1193" s="297"/>
      <c r="P1193" s="297" t="s">
        <v>534</v>
      </c>
      <c r="Q1193" s="297">
        <v>4.0999999999999996</v>
      </c>
      <c r="R1193" s="297">
        <v>6.1</v>
      </c>
      <c r="S1193" s="298">
        <v>25</v>
      </c>
      <c r="W1193" s="311"/>
      <c r="X1193" s="311"/>
      <c r="AB1193" s="311"/>
      <c r="AC1193" s="311">
        <v>8</v>
      </c>
      <c r="AD1193" s="311">
        <v>0.01</v>
      </c>
      <c r="AE1193" s="311">
        <v>1.6E-2</v>
      </c>
      <c r="AF1193" s="311">
        <v>1.2999999999999999E-2</v>
      </c>
      <c r="AG1193" s="311">
        <v>0.1</v>
      </c>
      <c r="AH1193" s="311" t="s">
        <v>517</v>
      </c>
      <c r="AI1193" s="311">
        <v>0.3</v>
      </c>
      <c r="AJ1193" s="311">
        <v>1E-3</v>
      </c>
      <c r="AL1193" s="311"/>
    </row>
    <row r="1194" spans="2:38" ht="15" customHeight="1" x14ac:dyDescent="0.15">
      <c r="B1194" s="436"/>
      <c r="C1194" s="433"/>
      <c r="D1194" s="299" t="s">
        <v>518</v>
      </c>
      <c r="E1194" s="300">
        <v>1</v>
      </c>
      <c r="F1194" s="301">
        <v>0</v>
      </c>
      <c r="G1194" s="301">
        <v>3</v>
      </c>
      <c r="H1194" s="301">
        <v>3</v>
      </c>
      <c r="I1194" s="301">
        <v>37</v>
      </c>
      <c r="J1194" s="301">
        <v>10</v>
      </c>
      <c r="K1194" s="301">
        <v>2</v>
      </c>
      <c r="L1194" s="301">
        <v>0.06</v>
      </c>
      <c r="M1194" s="301">
        <v>1.9</v>
      </c>
      <c r="N1194" s="301">
        <v>1.96</v>
      </c>
      <c r="O1194" s="301"/>
      <c r="P1194" s="301" t="s">
        <v>549</v>
      </c>
      <c r="Q1194" s="301">
        <v>4.5999999999999996</v>
      </c>
      <c r="R1194" s="301">
        <v>5.6</v>
      </c>
      <c r="S1194" s="302">
        <v>18</v>
      </c>
      <c r="W1194" s="311"/>
      <c r="X1194" s="311"/>
      <c r="AB1194" s="311"/>
      <c r="AC1194" s="311">
        <v>7</v>
      </c>
      <c r="AD1194" s="311">
        <v>1.2E-2</v>
      </c>
      <c r="AE1194" s="311">
        <v>7.0000000000000001E-3</v>
      </c>
      <c r="AF1194" s="311">
        <v>2.5999999999999999E-2</v>
      </c>
      <c r="AG1194" s="311">
        <v>0.14000000000000001</v>
      </c>
      <c r="AH1194" s="311" t="s">
        <v>535</v>
      </c>
      <c r="AI1194" s="311">
        <v>0.6</v>
      </c>
      <c r="AJ1194" s="311">
        <v>0</v>
      </c>
      <c r="AL1194" s="311"/>
    </row>
    <row r="1195" spans="2:38" ht="15" customHeight="1" x14ac:dyDescent="0.15">
      <c r="B1195" s="436"/>
      <c r="C1195" s="433"/>
      <c r="D1195" s="299" t="s">
        <v>519</v>
      </c>
      <c r="E1195" s="300">
        <v>1</v>
      </c>
      <c r="F1195" s="301">
        <v>0</v>
      </c>
      <c r="G1195" s="301">
        <v>2</v>
      </c>
      <c r="H1195" s="301">
        <v>2</v>
      </c>
      <c r="I1195" s="301">
        <v>38</v>
      </c>
      <c r="J1195" s="301">
        <v>7</v>
      </c>
      <c r="K1195" s="301">
        <v>5</v>
      </c>
      <c r="L1195" s="301">
        <v>0.05</v>
      </c>
      <c r="M1195" s="301">
        <v>1.9</v>
      </c>
      <c r="N1195" s="301">
        <v>1.95</v>
      </c>
      <c r="O1195" s="301"/>
      <c r="P1195" s="301" t="s">
        <v>515</v>
      </c>
      <c r="Q1195" s="301">
        <v>7.5</v>
      </c>
      <c r="R1195" s="301">
        <v>4.9000000000000004</v>
      </c>
      <c r="S1195" s="302">
        <v>16</v>
      </c>
      <c r="W1195" s="311"/>
      <c r="X1195" s="311"/>
      <c r="AB1195" s="311"/>
      <c r="AC1195" s="311">
        <v>11</v>
      </c>
      <c r="AD1195" s="311">
        <v>1.7999999999999999E-2</v>
      </c>
      <c r="AE1195" s="311">
        <v>2E-3</v>
      </c>
      <c r="AF1195" s="311">
        <v>0.05</v>
      </c>
      <c r="AG1195" s="311">
        <v>0.13</v>
      </c>
      <c r="AH1195" s="311" t="s">
        <v>520</v>
      </c>
      <c r="AI1195" s="311">
        <v>1</v>
      </c>
      <c r="AJ1195" s="311">
        <v>1E-3</v>
      </c>
      <c r="AL1195" s="311"/>
    </row>
    <row r="1196" spans="2:38" ht="15" customHeight="1" x14ac:dyDescent="0.15">
      <c r="B1196" s="436"/>
      <c r="C1196" s="433"/>
      <c r="D1196" s="299" t="s">
        <v>521</v>
      </c>
      <c r="E1196" s="300">
        <v>1</v>
      </c>
      <c r="F1196" s="301">
        <v>0</v>
      </c>
      <c r="G1196" s="301">
        <v>3</v>
      </c>
      <c r="H1196" s="301">
        <v>3</v>
      </c>
      <c r="I1196" s="301">
        <v>39</v>
      </c>
      <c r="J1196" s="301">
        <v>12</v>
      </c>
      <c r="K1196" s="301">
        <v>2</v>
      </c>
      <c r="L1196" s="301">
        <v>0.06</v>
      </c>
      <c r="M1196" s="301">
        <v>1.89</v>
      </c>
      <c r="N1196" s="301">
        <v>1.95</v>
      </c>
      <c r="O1196" s="301"/>
      <c r="P1196" s="301" t="s">
        <v>265</v>
      </c>
      <c r="Q1196" s="301">
        <v>4.3</v>
      </c>
      <c r="R1196" s="301">
        <v>5.9</v>
      </c>
      <c r="S1196" s="302">
        <v>16</v>
      </c>
      <c r="W1196" s="311"/>
      <c r="X1196" s="311"/>
      <c r="AB1196" s="311"/>
      <c r="AC1196" s="311">
        <v>11</v>
      </c>
      <c r="AD1196" s="311">
        <v>1.7000000000000001E-2</v>
      </c>
      <c r="AE1196" s="311">
        <v>1.2E-2</v>
      </c>
      <c r="AF1196" s="311">
        <v>3.4000000000000002E-2</v>
      </c>
      <c r="AG1196" s="311">
        <v>0.15</v>
      </c>
      <c r="AH1196" s="311" t="s">
        <v>535</v>
      </c>
      <c r="AI1196" s="311">
        <v>3</v>
      </c>
      <c r="AJ1196" s="311">
        <v>2E-3</v>
      </c>
      <c r="AL1196" s="311"/>
    </row>
    <row r="1197" spans="2:38" ht="15" customHeight="1" x14ac:dyDescent="0.15">
      <c r="B1197" s="436"/>
      <c r="C1197" s="433"/>
      <c r="D1197" s="299" t="s">
        <v>522</v>
      </c>
      <c r="E1197" s="300">
        <v>0</v>
      </c>
      <c r="F1197" s="301">
        <v>0</v>
      </c>
      <c r="G1197" s="301">
        <v>2</v>
      </c>
      <c r="H1197" s="301">
        <v>2</v>
      </c>
      <c r="I1197" s="301">
        <v>41</v>
      </c>
      <c r="J1197" s="301">
        <v>8</v>
      </c>
      <c r="K1197" s="301">
        <v>5</v>
      </c>
      <c r="L1197" s="301">
        <v>7.0000000000000007E-2</v>
      </c>
      <c r="M1197" s="301">
        <v>1.89</v>
      </c>
      <c r="N1197" s="301">
        <v>1.96</v>
      </c>
      <c r="O1197" s="301"/>
      <c r="P1197" s="301" t="s">
        <v>549</v>
      </c>
      <c r="Q1197" s="301">
        <v>4</v>
      </c>
      <c r="R1197" s="301">
        <v>5.0999999999999996</v>
      </c>
      <c r="S1197" s="302">
        <v>19</v>
      </c>
      <c r="W1197" s="311"/>
      <c r="X1197" s="311"/>
      <c r="AB1197" s="311"/>
      <c r="AC1197" s="311">
        <v>-1</v>
      </c>
      <c r="AD1197" s="311">
        <v>1.4E-2</v>
      </c>
      <c r="AE1197" s="311">
        <v>2.9000000000000001E-2</v>
      </c>
      <c r="AF1197" s="311">
        <v>0.01</v>
      </c>
      <c r="AG1197" s="311">
        <v>7.0000000000000007E-2</v>
      </c>
      <c r="AH1197" s="311" t="s">
        <v>534</v>
      </c>
      <c r="AI1197" s="311">
        <v>4.3</v>
      </c>
      <c r="AJ1197" s="311">
        <v>2E-3</v>
      </c>
      <c r="AL1197" s="311"/>
    </row>
    <row r="1198" spans="2:38" ht="15" customHeight="1" x14ac:dyDescent="0.15">
      <c r="B1198" s="436"/>
      <c r="C1198" s="433"/>
      <c r="D1198" s="299" t="s">
        <v>523</v>
      </c>
      <c r="E1198" s="300">
        <v>0</v>
      </c>
      <c r="F1198" s="301">
        <v>0</v>
      </c>
      <c r="G1198" s="301">
        <v>2</v>
      </c>
      <c r="H1198" s="301">
        <v>2</v>
      </c>
      <c r="I1198" s="301">
        <v>41</v>
      </c>
      <c r="J1198" s="301">
        <v>8</v>
      </c>
      <c r="K1198" s="301">
        <v>8</v>
      </c>
      <c r="L1198" s="301">
        <v>0.06</v>
      </c>
      <c r="M1198" s="301">
        <v>1.88</v>
      </c>
      <c r="N1198" s="301">
        <v>1.94</v>
      </c>
      <c r="O1198" s="301"/>
      <c r="P1198" s="301" t="s">
        <v>549</v>
      </c>
      <c r="Q1198" s="301">
        <v>3.9</v>
      </c>
      <c r="R1198" s="301">
        <v>4</v>
      </c>
      <c r="S1198" s="302">
        <v>19</v>
      </c>
      <c r="W1198" s="311"/>
      <c r="X1198" s="311"/>
      <c r="AB1198" s="311"/>
      <c r="AC1198" s="311">
        <v>4</v>
      </c>
      <c r="AD1198" s="311">
        <v>8.9999999999999993E-3</v>
      </c>
      <c r="AE1198" s="311">
        <v>3.5999999999999997E-2</v>
      </c>
      <c r="AF1198" s="311">
        <v>4.0000000000000001E-3</v>
      </c>
      <c r="AG1198" s="311">
        <v>7.0000000000000007E-2</v>
      </c>
      <c r="AH1198" s="311" t="s">
        <v>534</v>
      </c>
      <c r="AI1198" s="311">
        <v>4.0999999999999996</v>
      </c>
      <c r="AJ1198" s="311">
        <v>1E-3</v>
      </c>
      <c r="AL1198" s="311"/>
    </row>
    <row r="1199" spans="2:38" ht="15" customHeight="1" x14ac:dyDescent="0.15">
      <c r="B1199" s="436"/>
      <c r="C1199" s="433"/>
      <c r="D1199" s="299" t="s">
        <v>524</v>
      </c>
      <c r="E1199" s="300">
        <v>0</v>
      </c>
      <c r="F1199" s="301">
        <v>0</v>
      </c>
      <c r="G1199" s="301">
        <v>4</v>
      </c>
      <c r="H1199" s="301">
        <v>4</v>
      </c>
      <c r="I1199" s="301">
        <v>39</v>
      </c>
      <c r="J1199" s="301">
        <v>8</v>
      </c>
      <c r="K1199" s="301">
        <v>4</v>
      </c>
      <c r="L1199" s="301">
        <v>7.0000000000000007E-2</v>
      </c>
      <c r="M1199" s="301">
        <v>1.89</v>
      </c>
      <c r="N1199" s="301">
        <v>1.96</v>
      </c>
      <c r="O1199" s="301"/>
      <c r="P1199" s="301" t="s">
        <v>549</v>
      </c>
      <c r="Q1199" s="301">
        <v>2.9</v>
      </c>
      <c r="R1199" s="301">
        <v>2.6</v>
      </c>
      <c r="S1199" s="302">
        <v>23</v>
      </c>
      <c r="W1199" s="311"/>
      <c r="X1199" s="311"/>
      <c r="AB1199" s="311"/>
      <c r="AC1199" s="311">
        <v>2</v>
      </c>
      <c r="AD1199" s="311">
        <v>0.01</v>
      </c>
      <c r="AE1199" s="311">
        <v>3.6999999999999998E-2</v>
      </c>
      <c r="AF1199" s="311">
        <v>3.0000000000000001E-3</v>
      </c>
      <c r="AG1199" s="311">
        <v>0.06</v>
      </c>
      <c r="AH1199" s="311" t="s">
        <v>549</v>
      </c>
      <c r="AI1199" s="311">
        <v>4.5999999999999996</v>
      </c>
      <c r="AJ1199" s="311">
        <v>1E-3</v>
      </c>
      <c r="AL1199" s="311"/>
    </row>
    <row r="1200" spans="2:38" ht="15" customHeight="1" x14ac:dyDescent="0.15">
      <c r="B1200" s="436"/>
      <c r="C1200" s="433"/>
      <c r="D1200" s="299" t="s">
        <v>525</v>
      </c>
      <c r="E1200" s="300">
        <v>0</v>
      </c>
      <c r="F1200" s="301">
        <v>0</v>
      </c>
      <c r="G1200" s="301">
        <v>7</v>
      </c>
      <c r="H1200" s="301">
        <v>7</v>
      </c>
      <c r="I1200" s="301">
        <v>36</v>
      </c>
      <c r="J1200" s="301">
        <v>12</v>
      </c>
      <c r="K1200" s="301">
        <v>8</v>
      </c>
      <c r="L1200" s="301">
        <v>0.09</v>
      </c>
      <c r="M1200" s="301">
        <v>1.89</v>
      </c>
      <c r="N1200" s="301">
        <v>1.98</v>
      </c>
      <c r="O1200" s="301"/>
      <c r="P1200" s="301" t="s">
        <v>534</v>
      </c>
      <c r="Q1200" s="301">
        <v>4</v>
      </c>
      <c r="R1200" s="301">
        <v>1.3</v>
      </c>
      <c r="S1200" s="302">
        <v>28</v>
      </c>
      <c r="W1200" s="311"/>
      <c r="X1200" s="311"/>
      <c r="AB1200" s="311"/>
      <c r="AC1200" s="311">
        <v>5</v>
      </c>
      <c r="AD1200" s="311">
        <v>7.0000000000000001E-3</v>
      </c>
      <c r="AE1200" s="311">
        <v>3.7999999999999999E-2</v>
      </c>
      <c r="AF1200" s="311">
        <v>2E-3</v>
      </c>
      <c r="AG1200" s="311">
        <v>0.05</v>
      </c>
      <c r="AH1200" s="311" t="s">
        <v>515</v>
      </c>
      <c r="AI1200" s="311">
        <v>7.5</v>
      </c>
      <c r="AJ1200" s="311">
        <v>1E-3</v>
      </c>
      <c r="AL1200" s="311"/>
    </row>
    <row r="1201" spans="2:38" ht="15" customHeight="1" x14ac:dyDescent="0.15">
      <c r="B1201" s="436"/>
      <c r="C1201" s="433"/>
      <c r="D1201" s="299" t="s">
        <v>526</v>
      </c>
      <c r="E1201" s="300">
        <v>1</v>
      </c>
      <c r="F1201" s="301">
        <v>0</v>
      </c>
      <c r="G1201" s="301">
        <v>6</v>
      </c>
      <c r="H1201" s="301">
        <v>6</v>
      </c>
      <c r="I1201" s="301">
        <v>36</v>
      </c>
      <c r="J1201" s="301">
        <v>8</v>
      </c>
      <c r="K1201" s="301">
        <v>6</v>
      </c>
      <c r="L1201" s="301">
        <v>0.09</v>
      </c>
      <c r="M1201" s="301">
        <v>1.89</v>
      </c>
      <c r="N1201" s="301">
        <v>1.98</v>
      </c>
      <c r="O1201" s="301"/>
      <c r="P1201" s="301" t="s">
        <v>549</v>
      </c>
      <c r="Q1201" s="301">
        <v>3</v>
      </c>
      <c r="R1201" s="301">
        <v>0.4</v>
      </c>
      <c r="S1201" s="302">
        <v>34</v>
      </c>
      <c r="W1201" s="311"/>
      <c r="X1201" s="311"/>
      <c r="AB1201" s="311"/>
      <c r="AC1201" s="311">
        <v>2</v>
      </c>
      <c r="AD1201" s="311">
        <v>1.2E-2</v>
      </c>
      <c r="AE1201" s="311">
        <v>3.9E-2</v>
      </c>
      <c r="AF1201" s="311">
        <v>3.0000000000000001E-3</v>
      </c>
      <c r="AG1201" s="311">
        <v>0.06</v>
      </c>
      <c r="AH1201" s="311" t="s">
        <v>265</v>
      </c>
      <c r="AI1201" s="311">
        <v>4.3</v>
      </c>
      <c r="AJ1201" s="311">
        <v>1E-3</v>
      </c>
      <c r="AL1201" s="311"/>
    </row>
    <row r="1202" spans="2:38" ht="15" customHeight="1" x14ac:dyDescent="0.15">
      <c r="B1202" s="436"/>
      <c r="C1202" s="433"/>
      <c r="D1202" s="299" t="s">
        <v>527</v>
      </c>
      <c r="E1202" s="300">
        <v>1</v>
      </c>
      <c r="F1202" s="301">
        <v>0</v>
      </c>
      <c r="G1202" s="301">
        <v>8</v>
      </c>
      <c r="H1202" s="301">
        <v>8</v>
      </c>
      <c r="I1202" s="301">
        <v>38</v>
      </c>
      <c r="J1202" s="301">
        <v>11</v>
      </c>
      <c r="K1202" s="301">
        <v>7</v>
      </c>
      <c r="L1202" s="301">
        <v>0.1</v>
      </c>
      <c r="M1202" s="301">
        <v>1.9</v>
      </c>
      <c r="N1202" s="301">
        <v>2</v>
      </c>
      <c r="O1202" s="301"/>
      <c r="P1202" s="301" t="s">
        <v>541</v>
      </c>
      <c r="Q1202" s="301">
        <v>1.1000000000000001</v>
      </c>
      <c r="R1202" s="301">
        <v>-0.4</v>
      </c>
      <c r="S1202" s="302">
        <v>38</v>
      </c>
      <c r="W1202" s="311"/>
      <c r="X1202" s="311"/>
      <c r="AB1202" s="311"/>
      <c r="AC1202" s="311">
        <v>5</v>
      </c>
      <c r="AD1202" s="311">
        <v>8.0000000000000002E-3</v>
      </c>
      <c r="AE1202" s="311">
        <v>4.1000000000000002E-2</v>
      </c>
      <c r="AF1202" s="311">
        <v>2E-3</v>
      </c>
      <c r="AG1202" s="311">
        <v>7.0000000000000007E-2</v>
      </c>
      <c r="AH1202" s="311" t="s">
        <v>549</v>
      </c>
      <c r="AI1202" s="311">
        <v>4</v>
      </c>
      <c r="AJ1202" s="311">
        <v>0</v>
      </c>
      <c r="AL1202" s="311"/>
    </row>
    <row r="1203" spans="2:38" ht="15" customHeight="1" x14ac:dyDescent="0.15">
      <c r="B1203" s="436"/>
      <c r="C1203" s="433"/>
      <c r="D1203" s="299" t="s">
        <v>528</v>
      </c>
      <c r="E1203" s="300">
        <v>1</v>
      </c>
      <c r="F1203" s="301">
        <v>0</v>
      </c>
      <c r="G1203" s="301">
        <v>10</v>
      </c>
      <c r="H1203" s="301">
        <v>10</v>
      </c>
      <c r="I1203" s="301">
        <v>29</v>
      </c>
      <c r="J1203" s="301">
        <v>7</v>
      </c>
      <c r="K1203" s="301">
        <v>5</v>
      </c>
      <c r="L1203" s="301">
        <v>0.12</v>
      </c>
      <c r="M1203" s="301">
        <v>1.9</v>
      </c>
      <c r="N1203" s="301">
        <v>2.02</v>
      </c>
      <c r="O1203" s="301"/>
      <c r="P1203" s="301" t="s">
        <v>517</v>
      </c>
      <c r="Q1203" s="301">
        <v>0.7</v>
      </c>
      <c r="R1203" s="301">
        <v>-1.7</v>
      </c>
      <c r="S1203" s="302">
        <v>44</v>
      </c>
      <c r="W1203" s="311"/>
      <c r="X1203" s="311"/>
      <c r="AB1203" s="311"/>
      <c r="AC1203" s="311">
        <v>8</v>
      </c>
      <c r="AD1203" s="311">
        <v>8.0000000000000002E-3</v>
      </c>
      <c r="AE1203" s="311">
        <v>4.1000000000000002E-2</v>
      </c>
      <c r="AF1203" s="311">
        <v>2E-3</v>
      </c>
      <c r="AG1203" s="311">
        <v>0.06</v>
      </c>
      <c r="AH1203" s="311" t="s">
        <v>549</v>
      </c>
      <c r="AI1203" s="311">
        <v>3.9</v>
      </c>
      <c r="AJ1203" s="311">
        <v>0</v>
      </c>
      <c r="AL1203" s="311"/>
    </row>
    <row r="1204" spans="2:38" ht="15" customHeight="1" x14ac:dyDescent="0.15">
      <c r="B1204" s="436"/>
      <c r="C1204" s="433"/>
      <c r="D1204" s="299" t="s">
        <v>529</v>
      </c>
      <c r="E1204" s="300">
        <v>1</v>
      </c>
      <c r="F1204" s="301">
        <v>0</v>
      </c>
      <c r="G1204" s="301">
        <v>13</v>
      </c>
      <c r="H1204" s="301">
        <v>13</v>
      </c>
      <c r="I1204" s="301">
        <v>22</v>
      </c>
      <c r="J1204" s="301">
        <v>12</v>
      </c>
      <c r="K1204" s="301">
        <v>8</v>
      </c>
      <c r="L1204" s="301">
        <v>0.13</v>
      </c>
      <c r="M1204" s="301">
        <v>1.9</v>
      </c>
      <c r="N1204" s="301">
        <v>2.0299999999999998</v>
      </c>
      <c r="O1204" s="301"/>
      <c r="P1204" s="301" t="s">
        <v>517</v>
      </c>
      <c r="Q1204" s="301">
        <v>0.6</v>
      </c>
      <c r="R1204" s="301">
        <v>-2.1</v>
      </c>
      <c r="S1204" s="302">
        <v>45</v>
      </c>
      <c r="W1204" s="311"/>
      <c r="X1204" s="311"/>
      <c r="AB1204" s="311"/>
      <c r="AC1204" s="311">
        <v>4</v>
      </c>
      <c r="AD1204" s="311">
        <v>8.0000000000000002E-3</v>
      </c>
      <c r="AE1204" s="311">
        <v>3.9E-2</v>
      </c>
      <c r="AF1204" s="311">
        <v>4.0000000000000001E-3</v>
      </c>
      <c r="AG1204" s="311">
        <v>7.0000000000000007E-2</v>
      </c>
      <c r="AH1204" s="311" t="s">
        <v>549</v>
      </c>
      <c r="AI1204" s="311">
        <v>2.9</v>
      </c>
      <c r="AJ1204" s="311">
        <v>0</v>
      </c>
      <c r="AL1204" s="311"/>
    </row>
    <row r="1205" spans="2:38" ht="15" customHeight="1" x14ac:dyDescent="0.15">
      <c r="B1205" s="436"/>
      <c r="C1205" s="433"/>
      <c r="D1205" s="299" t="s">
        <v>530</v>
      </c>
      <c r="E1205" s="300">
        <v>1</v>
      </c>
      <c r="F1205" s="301">
        <v>0</v>
      </c>
      <c r="G1205" s="301">
        <v>10</v>
      </c>
      <c r="H1205" s="301">
        <v>10</v>
      </c>
      <c r="I1205" s="301">
        <v>29</v>
      </c>
      <c r="J1205" s="301">
        <v>6</v>
      </c>
      <c r="K1205" s="301">
        <v>6</v>
      </c>
      <c r="L1205" s="301">
        <v>0.11</v>
      </c>
      <c r="M1205" s="301">
        <v>1.89</v>
      </c>
      <c r="N1205" s="301">
        <v>2</v>
      </c>
      <c r="O1205" s="301"/>
      <c r="P1205" s="301" t="s">
        <v>265</v>
      </c>
      <c r="Q1205" s="301">
        <v>1.5</v>
      </c>
      <c r="R1205" s="301">
        <v>-0.8</v>
      </c>
      <c r="S1205" s="302">
        <v>53</v>
      </c>
      <c r="W1205" s="311"/>
      <c r="X1205" s="311"/>
      <c r="AB1205" s="311"/>
      <c r="AC1205" s="311">
        <v>8</v>
      </c>
      <c r="AD1205" s="311">
        <v>1.2E-2</v>
      </c>
      <c r="AE1205" s="311">
        <v>3.5999999999999997E-2</v>
      </c>
      <c r="AF1205" s="311">
        <v>7.0000000000000001E-3</v>
      </c>
      <c r="AG1205" s="311">
        <v>0.09</v>
      </c>
      <c r="AH1205" s="311" t="s">
        <v>534</v>
      </c>
      <c r="AI1205" s="311">
        <v>4</v>
      </c>
      <c r="AJ1205" s="311">
        <v>0</v>
      </c>
      <c r="AL1205" s="311"/>
    </row>
    <row r="1206" spans="2:38" ht="15" customHeight="1" x14ac:dyDescent="0.15">
      <c r="B1206" s="436"/>
      <c r="C1206" s="434"/>
      <c r="D1206" s="299" t="s">
        <v>531</v>
      </c>
      <c r="E1206" s="300">
        <v>1</v>
      </c>
      <c r="F1206" s="301">
        <v>0</v>
      </c>
      <c r="G1206" s="301">
        <v>8</v>
      </c>
      <c r="H1206" s="301">
        <v>8</v>
      </c>
      <c r="I1206" s="301">
        <v>27</v>
      </c>
      <c r="J1206" s="301">
        <v>10</v>
      </c>
      <c r="K1206" s="301">
        <v>3</v>
      </c>
      <c r="L1206" s="301">
        <v>0.1</v>
      </c>
      <c r="M1206" s="301">
        <v>1.89</v>
      </c>
      <c r="N1206" s="301">
        <v>1.99</v>
      </c>
      <c r="O1206" s="301"/>
      <c r="P1206" s="301" t="s">
        <v>535</v>
      </c>
      <c r="Q1206" s="301">
        <v>0.8</v>
      </c>
      <c r="R1206" s="301">
        <v>-2.2000000000000002</v>
      </c>
      <c r="S1206" s="302">
        <v>60</v>
      </c>
      <c r="W1206" s="311"/>
      <c r="X1206" s="311"/>
      <c r="AB1206" s="311"/>
      <c r="AC1206" s="311">
        <v>6</v>
      </c>
      <c r="AD1206" s="311">
        <v>8.0000000000000002E-3</v>
      </c>
      <c r="AE1206" s="311">
        <v>3.5999999999999997E-2</v>
      </c>
      <c r="AF1206" s="311">
        <v>6.0000000000000001E-3</v>
      </c>
      <c r="AG1206" s="311">
        <v>0.09</v>
      </c>
      <c r="AH1206" s="311" t="s">
        <v>549</v>
      </c>
      <c r="AI1206" s="311">
        <v>3</v>
      </c>
      <c r="AJ1206" s="311">
        <v>1E-3</v>
      </c>
      <c r="AL1206" s="311"/>
    </row>
    <row r="1207" spans="2:38" ht="15" customHeight="1" x14ac:dyDescent="0.15">
      <c r="B1207" s="436"/>
      <c r="C1207" s="432">
        <v>42759</v>
      </c>
      <c r="D1207" s="295" t="s">
        <v>494</v>
      </c>
      <c r="E1207" s="296">
        <v>1</v>
      </c>
      <c r="F1207" s="297">
        <v>0</v>
      </c>
      <c r="G1207" s="297">
        <v>8</v>
      </c>
      <c r="H1207" s="297">
        <v>8</v>
      </c>
      <c r="I1207" s="297">
        <v>23</v>
      </c>
      <c r="J1207" s="297">
        <v>6</v>
      </c>
      <c r="K1207" s="297">
        <v>6</v>
      </c>
      <c r="L1207" s="297">
        <v>0.11</v>
      </c>
      <c r="M1207" s="297">
        <v>1.9</v>
      </c>
      <c r="N1207" s="297">
        <v>2.0099999999999998</v>
      </c>
      <c r="O1207" s="297"/>
      <c r="P1207" s="297" t="s">
        <v>535</v>
      </c>
      <c r="Q1207" s="297">
        <v>1.6</v>
      </c>
      <c r="R1207" s="297">
        <v>-2.9</v>
      </c>
      <c r="S1207" s="298">
        <v>64</v>
      </c>
      <c r="W1207" s="311"/>
      <c r="AB1207" s="311"/>
      <c r="AC1207" s="311">
        <v>7</v>
      </c>
      <c r="AD1207" s="311">
        <v>1.0999999999999999E-2</v>
      </c>
      <c r="AE1207" s="311">
        <v>3.7999999999999999E-2</v>
      </c>
      <c r="AF1207" s="311">
        <v>8.0000000000000002E-3</v>
      </c>
      <c r="AG1207" s="311">
        <v>0.1</v>
      </c>
      <c r="AH1207" s="311" t="s">
        <v>541</v>
      </c>
      <c r="AI1207" s="311">
        <v>1.1000000000000001</v>
      </c>
      <c r="AJ1207" s="311">
        <v>1E-3</v>
      </c>
      <c r="AL1207" s="311"/>
    </row>
    <row r="1208" spans="2:38" ht="15" customHeight="1" x14ac:dyDescent="0.15">
      <c r="B1208" s="436"/>
      <c r="C1208" s="433"/>
      <c r="D1208" s="299" t="s">
        <v>497</v>
      </c>
      <c r="E1208" s="300">
        <v>1</v>
      </c>
      <c r="F1208" s="301">
        <v>0</v>
      </c>
      <c r="G1208" s="301">
        <v>7</v>
      </c>
      <c r="H1208" s="301">
        <v>7</v>
      </c>
      <c r="I1208" s="301">
        <v>24</v>
      </c>
      <c r="J1208" s="301">
        <v>9</v>
      </c>
      <c r="K1208" s="301">
        <v>6</v>
      </c>
      <c r="L1208" s="301">
        <v>7.0000000000000007E-2</v>
      </c>
      <c r="M1208" s="301">
        <v>1.9</v>
      </c>
      <c r="N1208" s="301">
        <v>1.97</v>
      </c>
      <c r="O1208" s="301"/>
      <c r="P1208" s="301" t="s">
        <v>520</v>
      </c>
      <c r="Q1208" s="301">
        <v>1</v>
      </c>
      <c r="R1208" s="301">
        <v>-4.4000000000000004</v>
      </c>
      <c r="S1208" s="302">
        <v>65</v>
      </c>
      <c r="W1208" s="311"/>
      <c r="X1208" s="311"/>
      <c r="AB1208" s="311"/>
      <c r="AC1208" s="311">
        <v>5</v>
      </c>
      <c r="AD1208" s="311">
        <v>7.0000000000000001E-3</v>
      </c>
      <c r="AE1208" s="311">
        <v>2.9000000000000001E-2</v>
      </c>
      <c r="AF1208" s="311">
        <v>0.01</v>
      </c>
      <c r="AG1208" s="311">
        <v>0.12</v>
      </c>
      <c r="AH1208" s="311" t="s">
        <v>517</v>
      </c>
      <c r="AI1208" s="311">
        <v>0.7</v>
      </c>
      <c r="AJ1208" s="311">
        <v>1E-3</v>
      </c>
      <c r="AL1208" s="311"/>
    </row>
    <row r="1209" spans="2:38" ht="15" customHeight="1" x14ac:dyDescent="0.15">
      <c r="B1209" s="436"/>
      <c r="C1209" s="433"/>
      <c r="D1209" s="299" t="s">
        <v>499</v>
      </c>
      <c r="E1209" s="300">
        <v>1</v>
      </c>
      <c r="F1209" s="301">
        <v>0</v>
      </c>
      <c r="G1209" s="301">
        <v>4</v>
      </c>
      <c r="H1209" s="301">
        <v>4</v>
      </c>
      <c r="I1209" s="301">
        <v>30</v>
      </c>
      <c r="J1209" s="301">
        <v>11</v>
      </c>
      <c r="K1209" s="301">
        <v>3</v>
      </c>
      <c r="L1209" s="301">
        <v>0.06</v>
      </c>
      <c r="M1209" s="301">
        <v>1.93</v>
      </c>
      <c r="N1209" s="301">
        <v>1.99</v>
      </c>
      <c r="O1209" s="301"/>
      <c r="P1209" s="301" t="s">
        <v>520</v>
      </c>
      <c r="Q1209" s="301">
        <v>1.3</v>
      </c>
      <c r="R1209" s="301">
        <v>-2.9</v>
      </c>
      <c r="S1209" s="302">
        <v>63</v>
      </c>
      <c r="W1209" s="311"/>
      <c r="X1209" s="311"/>
      <c r="AB1209" s="311"/>
      <c r="AC1209" s="311">
        <v>8</v>
      </c>
      <c r="AD1209" s="311">
        <v>1.2E-2</v>
      </c>
      <c r="AE1209" s="311">
        <v>2.1999999999999999E-2</v>
      </c>
      <c r="AF1209" s="311">
        <v>1.2999999999999999E-2</v>
      </c>
      <c r="AG1209" s="311">
        <v>0.13</v>
      </c>
      <c r="AH1209" s="311" t="s">
        <v>517</v>
      </c>
      <c r="AI1209" s="311">
        <v>0.6</v>
      </c>
      <c r="AJ1209" s="311">
        <v>1E-3</v>
      </c>
      <c r="AL1209" s="311"/>
    </row>
    <row r="1210" spans="2:38" ht="15" customHeight="1" x14ac:dyDescent="0.15">
      <c r="B1210" s="436"/>
      <c r="C1210" s="433"/>
      <c r="D1210" s="299" t="s">
        <v>502</v>
      </c>
      <c r="E1210" s="300">
        <v>1</v>
      </c>
      <c r="F1210" s="301">
        <v>0</v>
      </c>
      <c r="G1210" s="301">
        <v>5</v>
      </c>
      <c r="H1210" s="301">
        <v>5</v>
      </c>
      <c r="I1210" s="301">
        <v>30</v>
      </c>
      <c r="J1210" s="301">
        <v>12</v>
      </c>
      <c r="K1210" s="301">
        <v>5</v>
      </c>
      <c r="L1210" s="301">
        <v>7.0000000000000007E-2</v>
      </c>
      <c r="M1210" s="301">
        <v>1.9</v>
      </c>
      <c r="N1210" s="301">
        <v>1.97</v>
      </c>
      <c r="O1210" s="301"/>
      <c r="P1210" s="301" t="s">
        <v>540</v>
      </c>
      <c r="Q1210" s="301">
        <v>0.5</v>
      </c>
      <c r="R1210" s="301">
        <v>-3.1</v>
      </c>
      <c r="S1210" s="302">
        <v>63</v>
      </c>
      <c r="W1210" s="311"/>
      <c r="X1210" s="311"/>
      <c r="AB1210" s="311"/>
      <c r="AC1210" s="311">
        <v>6</v>
      </c>
      <c r="AD1210" s="311">
        <v>6.0000000000000001E-3</v>
      </c>
      <c r="AE1210" s="311">
        <v>2.9000000000000001E-2</v>
      </c>
      <c r="AF1210" s="311">
        <v>0.01</v>
      </c>
      <c r="AG1210" s="311">
        <v>0.11</v>
      </c>
      <c r="AH1210" s="311" t="s">
        <v>265</v>
      </c>
      <c r="AI1210" s="311">
        <v>1.5</v>
      </c>
      <c r="AJ1210" s="311">
        <v>1E-3</v>
      </c>
      <c r="AL1210" s="311"/>
    </row>
    <row r="1211" spans="2:38" ht="15" customHeight="1" x14ac:dyDescent="0.15">
      <c r="B1211" s="436"/>
      <c r="C1211" s="433"/>
      <c r="D1211" s="299" t="s">
        <v>505</v>
      </c>
      <c r="E1211" s="300">
        <v>1</v>
      </c>
      <c r="F1211" s="301">
        <v>0</v>
      </c>
      <c r="G1211" s="301">
        <v>6</v>
      </c>
      <c r="H1211" s="301">
        <v>6</v>
      </c>
      <c r="I1211" s="301">
        <v>29</v>
      </c>
      <c r="J1211" s="301">
        <v>7</v>
      </c>
      <c r="K1211" s="301">
        <v>6</v>
      </c>
      <c r="L1211" s="301">
        <v>0.08</v>
      </c>
      <c r="M1211" s="301">
        <v>1.9</v>
      </c>
      <c r="N1211" s="301">
        <v>1.98</v>
      </c>
      <c r="O1211" s="301"/>
      <c r="P1211" s="301" t="s">
        <v>520</v>
      </c>
      <c r="Q1211" s="301">
        <v>0.9</v>
      </c>
      <c r="R1211" s="301">
        <v>-3.9</v>
      </c>
      <c r="S1211" s="302">
        <v>61</v>
      </c>
      <c r="W1211" s="311"/>
      <c r="X1211" s="311"/>
      <c r="AB1211" s="311"/>
      <c r="AC1211" s="311">
        <v>3</v>
      </c>
      <c r="AD1211" s="311">
        <v>0.01</v>
      </c>
      <c r="AE1211" s="311">
        <v>2.7E-2</v>
      </c>
      <c r="AF1211" s="311">
        <v>8.0000000000000002E-3</v>
      </c>
      <c r="AG1211" s="311">
        <v>0.1</v>
      </c>
      <c r="AH1211" s="311" t="s">
        <v>535</v>
      </c>
      <c r="AI1211" s="311">
        <v>0.8</v>
      </c>
      <c r="AJ1211" s="311">
        <v>1E-3</v>
      </c>
      <c r="AL1211" s="311"/>
    </row>
    <row r="1212" spans="2:38" ht="15" customHeight="1" x14ac:dyDescent="0.15">
      <c r="B1212" s="436"/>
      <c r="C1212" s="433"/>
      <c r="D1212" s="299" t="s">
        <v>507</v>
      </c>
      <c r="E1212" s="300">
        <v>1</v>
      </c>
      <c r="F1212" s="301" t="s">
        <v>503</v>
      </c>
      <c r="G1212" s="301" t="s">
        <v>503</v>
      </c>
      <c r="H1212" s="301" t="s">
        <v>503</v>
      </c>
      <c r="I1212" s="301">
        <v>27</v>
      </c>
      <c r="J1212" s="301">
        <v>9</v>
      </c>
      <c r="K1212" s="301">
        <v>7</v>
      </c>
      <c r="L1212" s="301">
        <v>7.0000000000000007E-2</v>
      </c>
      <c r="M1212" s="301">
        <v>1.89</v>
      </c>
      <c r="N1212" s="301">
        <v>1.96</v>
      </c>
      <c r="O1212" s="301"/>
      <c r="P1212" s="301" t="s">
        <v>532</v>
      </c>
      <c r="Q1212" s="301">
        <v>0.7</v>
      </c>
      <c r="R1212" s="301">
        <v>-4.9000000000000004</v>
      </c>
      <c r="S1212" s="302">
        <v>63</v>
      </c>
      <c r="W1212" s="311"/>
      <c r="X1212" s="311"/>
      <c r="AB1212" s="311"/>
      <c r="AC1212" s="311">
        <v>6</v>
      </c>
      <c r="AD1212" s="311">
        <v>6.0000000000000001E-3</v>
      </c>
      <c r="AE1212" s="311">
        <v>2.3E-2</v>
      </c>
      <c r="AF1212" s="311">
        <v>8.0000000000000002E-3</v>
      </c>
      <c r="AG1212" s="311">
        <v>0.11</v>
      </c>
      <c r="AH1212" s="311" t="s">
        <v>535</v>
      </c>
      <c r="AI1212" s="311">
        <v>1.6</v>
      </c>
      <c r="AJ1212" s="311">
        <v>1E-3</v>
      </c>
      <c r="AL1212" s="311"/>
    </row>
    <row r="1213" spans="2:38" ht="15" customHeight="1" x14ac:dyDescent="0.15">
      <c r="B1213" s="436"/>
      <c r="C1213" s="433"/>
      <c r="D1213" s="299" t="s">
        <v>510</v>
      </c>
      <c r="E1213" s="300">
        <v>1</v>
      </c>
      <c r="F1213" s="301">
        <v>1</v>
      </c>
      <c r="G1213" s="301">
        <v>17</v>
      </c>
      <c r="H1213" s="301">
        <v>18</v>
      </c>
      <c r="I1213" s="301">
        <v>15</v>
      </c>
      <c r="J1213" s="301">
        <v>7</v>
      </c>
      <c r="K1213" s="301">
        <v>8</v>
      </c>
      <c r="L1213" s="301">
        <v>0.09</v>
      </c>
      <c r="M1213" s="301">
        <v>1.91</v>
      </c>
      <c r="N1213" s="301">
        <v>2</v>
      </c>
      <c r="O1213" s="301"/>
      <c r="P1213" s="301" t="s">
        <v>536</v>
      </c>
      <c r="Q1213" s="301">
        <v>0.5</v>
      </c>
      <c r="R1213" s="301">
        <v>-5.7</v>
      </c>
      <c r="S1213" s="302">
        <v>62</v>
      </c>
      <c r="W1213" s="311"/>
      <c r="X1213" s="311"/>
      <c r="AB1213" s="311"/>
      <c r="AC1213" s="311">
        <v>6</v>
      </c>
      <c r="AD1213" s="311">
        <v>8.9999999999999993E-3</v>
      </c>
      <c r="AE1213" s="311">
        <v>2.4E-2</v>
      </c>
      <c r="AF1213" s="311">
        <v>7.0000000000000001E-3</v>
      </c>
      <c r="AG1213" s="311">
        <v>7.0000000000000007E-2</v>
      </c>
      <c r="AH1213" s="311" t="s">
        <v>520</v>
      </c>
      <c r="AI1213" s="311">
        <v>1</v>
      </c>
      <c r="AJ1213" s="311">
        <v>1E-3</v>
      </c>
      <c r="AL1213" s="311"/>
    </row>
    <row r="1214" spans="2:38" ht="15" customHeight="1" x14ac:dyDescent="0.15">
      <c r="B1214" s="436"/>
      <c r="C1214" s="433"/>
      <c r="D1214" s="299" t="s">
        <v>512</v>
      </c>
      <c r="E1214" s="300">
        <v>1</v>
      </c>
      <c r="F1214" s="301">
        <v>11</v>
      </c>
      <c r="G1214" s="301">
        <v>26</v>
      </c>
      <c r="H1214" s="301">
        <v>37</v>
      </c>
      <c r="I1214" s="301">
        <v>8</v>
      </c>
      <c r="J1214" s="301">
        <v>16</v>
      </c>
      <c r="K1214" s="301">
        <v>12</v>
      </c>
      <c r="L1214" s="301">
        <v>0.12</v>
      </c>
      <c r="M1214" s="301">
        <v>1.91</v>
      </c>
      <c r="N1214" s="301">
        <v>2.0299999999999998</v>
      </c>
      <c r="O1214" s="301"/>
      <c r="P1214" s="301" t="s">
        <v>532</v>
      </c>
      <c r="Q1214" s="301">
        <v>1.1000000000000001</v>
      </c>
      <c r="R1214" s="301">
        <v>-2.2999999999999998</v>
      </c>
      <c r="S1214" s="302">
        <v>58</v>
      </c>
      <c r="W1214" s="311"/>
      <c r="X1214" s="311"/>
      <c r="AB1214" s="311"/>
      <c r="AC1214" s="311">
        <v>3</v>
      </c>
      <c r="AD1214" s="311">
        <v>1.0999999999999999E-2</v>
      </c>
      <c r="AE1214" s="311">
        <v>0.03</v>
      </c>
      <c r="AF1214" s="311">
        <v>4.0000000000000001E-3</v>
      </c>
      <c r="AG1214" s="311">
        <v>0.06</v>
      </c>
      <c r="AH1214" s="311" t="s">
        <v>520</v>
      </c>
      <c r="AI1214" s="311">
        <v>1.3</v>
      </c>
      <c r="AJ1214" s="311">
        <v>1E-3</v>
      </c>
      <c r="AL1214" s="311"/>
    </row>
    <row r="1215" spans="2:38" ht="15" customHeight="1" x14ac:dyDescent="0.15">
      <c r="B1215" s="436"/>
      <c r="C1215" s="433"/>
      <c r="D1215" s="299" t="s">
        <v>513</v>
      </c>
      <c r="E1215" s="300">
        <v>1</v>
      </c>
      <c r="F1215" s="301">
        <v>4</v>
      </c>
      <c r="G1215" s="301">
        <v>19</v>
      </c>
      <c r="H1215" s="301">
        <v>23</v>
      </c>
      <c r="I1215" s="301">
        <v>17</v>
      </c>
      <c r="J1215" s="301">
        <v>9</v>
      </c>
      <c r="K1215" s="301">
        <v>6</v>
      </c>
      <c r="L1215" s="301">
        <v>0.11</v>
      </c>
      <c r="M1215" s="301">
        <v>1.92</v>
      </c>
      <c r="N1215" s="301">
        <v>2.0299999999999998</v>
      </c>
      <c r="O1215" s="301"/>
      <c r="P1215" s="301" t="s">
        <v>508</v>
      </c>
      <c r="Q1215" s="301">
        <v>0.8</v>
      </c>
      <c r="R1215" s="301">
        <v>0.6</v>
      </c>
      <c r="S1215" s="302">
        <v>43</v>
      </c>
      <c r="W1215" s="311"/>
      <c r="X1215" s="311"/>
      <c r="AB1215" s="311"/>
      <c r="AC1215" s="311">
        <v>5</v>
      </c>
      <c r="AD1215" s="311">
        <v>1.2E-2</v>
      </c>
      <c r="AE1215" s="311">
        <v>0.03</v>
      </c>
      <c r="AF1215" s="311">
        <v>5.0000000000000001E-3</v>
      </c>
      <c r="AG1215" s="311">
        <v>7.0000000000000007E-2</v>
      </c>
      <c r="AH1215" s="311" t="s">
        <v>540</v>
      </c>
      <c r="AI1215" s="311">
        <v>0.5</v>
      </c>
      <c r="AJ1215" s="311">
        <v>1E-3</v>
      </c>
      <c r="AL1215" s="311"/>
    </row>
    <row r="1216" spans="2:38" ht="15" customHeight="1" thickBot="1" x14ac:dyDescent="0.2">
      <c r="B1216" s="436"/>
      <c r="C1216" s="433"/>
      <c r="D1216" s="312" t="s">
        <v>514</v>
      </c>
      <c r="E1216" s="313">
        <v>1</v>
      </c>
      <c r="F1216" s="306">
        <v>1</v>
      </c>
      <c r="G1216" s="306">
        <v>8</v>
      </c>
      <c r="H1216" s="306">
        <v>9</v>
      </c>
      <c r="I1216" s="306">
        <v>32</v>
      </c>
      <c r="J1216" s="306">
        <v>10</v>
      </c>
      <c r="K1216" s="306">
        <v>5</v>
      </c>
      <c r="L1216" s="306">
        <v>0.09</v>
      </c>
      <c r="M1216" s="306">
        <v>1.89</v>
      </c>
      <c r="N1216" s="306">
        <v>1.98</v>
      </c>
      <c r="O1216" s="306"/>
      <c r="P1216" s="306" t="s">
        <v>534</v>
      </c>
      <c r="Q1216" s="306">
        <v>4.5</v>
      </c>
      <c r="R1216" s="306">
        <v>2.4</v>
      </c>
      <c r="S1216" s="307">
        <v>37</v>
      </c>
      <c r="W1216" s="311"/>
      <c r="X1216" s="311"/>
      <c r="AB1216" s="311"/>
      <c r="AC1216" s="311">
        <v>6</v>
      </c>
      <c r="AD1216" s="311">
        <v>7.0000000000000001E-3</v>
      </c>
      <c r="AE1216" s="311">
        <v>2.9000000000000001E-2</v>
      </c>
      <c r="AF1216" s="311">
        <v>6.0000000000000001E-3</v>
      </c>
      <c r="AG1216" s="311">
        <v>0.08</v>
      </c>
      <c r="AH1216" s="311" t="s">
        <v>520</v>
      </c>
      <c r="AI1216" s="311">
        <v>0.9</v>
      </c>
      <c r="AJ1216" s="311">
        <v>1E-3</v>
      </c>
      <c r="AL1216" s="311"/>
    </row>
    <row r="1217" spans="2:38" ht="15" customHeight="1" x14ac:dyDescent="0.15">
      <c r="B1217" s="436" t="s">
        <v>539</v>
      </c>
      <c r="C1217" s="433"/>
      <c r="D1217" s="295" t="s">
        <v>516</v>
      </c>
      <c r="E1217" s="296">
        <v>1</v>
      </c>
      <c r="F1217" s="297">
        <v>1</v>
      </c>
      <c r="G1217" s="297">
        <v>5</v>
      </c>
      <c r="H1217" s="297">
        <v>6</v>
      </c>
      <c r="I1217" s="297">
        <v>35</v>
      </c>
      <c r="J1217" s="297">
        <v>6</v>
      </c>
      <c r="K1217" s="297">
        <v>2</v>
      </c>
      <c r="L1217" s="297">
        <v>7.0000000000000007E-2</v>
      </c>
      <c r="M1217" s="297">
        <v>1.89</v>
      </c>
      <c r="N1217" s="297">
        <v>1.96</v>
      </c>
      <c r="O1217" s="297"/>
      <c r="P1217" s="297" t="s">
        <v>549</v>
      </c>
      <c r="Q1217" s="297">
        <v>3.1</v>
      </c>
      <c r="R1217" s="297">
        <v>2.6</v>
      </c>
      <c r="S1217" s="298">
        <v>34</v>
      </c>
      <c r="W1217" s="311"/>
      <c r="X1217" s="311"/>
      <c r="AB1217" s="311"/>
      <c r="AC1217" s="311">
        <v>7</v>
      </c>
      <c r="AD1217" s="311">
        <v>8.9999999999999993E-3</v>
      </c>
      <c r="AE1217" s="311">
        <v>2.7E-2</v>
      </c>
      <c r="AF1217" s="311" t="s">
        <v>503</v>
      </c>
      <c r="AG1217" s="311">
        <v>7.0000000000000007E-2</v>
      </c>
      <c r="AH1217" s="311" t="s">
        <v>532</v>
      </c>
      <c r="AI1217" s="311">
        <v>0.7</v>
      </c>
      <c r="AJ1217" s="311">
        <v>1E-3</v>
      </c>
      <c r="AL1217" s="311"/>
    </row>
    <row r="1218" spans="2:38" ht="15" customHeight="1" x14ac:dyDescent="0.15">
      <c r="B1218" s="436"/>
      <c r="C1218" s="433"/>
      <c r="D1218" s="299" t="s">
        <v>518</v>
      </c>
      <c r="E1218" s="300">
        <v>1</v>
      </c>
      <c r="F1218" s="301">
        <v>0</v>
      </c>
      <c r="G1218" s="301">
        <v>5</v>
      </c>
      <c r="H1218" s="301">
        <v>5</v>
      </c>
      <c r="I1218" s="301">
        <v>35</v>
      </c>
      <c r="J1218" s="301">
        <v>8</v>
      </c>
      <c r="K1218" s="301">
        <v>3</v>
      </c>
      <c r="L1218" s="301">
        <v>0.08</v>
      </c>
      <c r="M1218" s="301">
        <v>1.88</v>
      </c>
      <c r="N1218" s="301">
        <v>1.96</v>
      </c>
      <c r="O1218" s="301"/>
      <c r="P1218" s="301" t="s">
        <v>549</v>
      </c>
      <c r="Q1218" s="301">
        <v>1.5</v>
      </c>
      <c r="R1218" s="301">
        <v>2.9</v>
      </c>
      <c r="S1218" s="302">
        <v>30</v>
      </c>
      <c r="W1218" s="311"/>
      <c r="X1218" s="311"/>
      <c r="AB1218" s="311"/>
      <c r="AC1218" s="311">
        <v>8</v>
      </c>
      <c r="AD1218" s="311">
        <v>7.0000000000000001E-3</v>
      </c>
      <c r="AE1218" s="311">
        <v>1.4999999999999999E-2</v>
      </c>
      <c r="AF1218" s="311">
        <v>1.7999999999999999E-2</v>
      </c>
      <c r="AG1218" s="311">
        <v>0.09</v>
      </c>
      <c r="AH1218" s="311" t="s">
        <v>536</v>
      </c>
      <c r="AI1218" s="311">
        <v>0.5</v>
      </c>
      <c r="AJ1218" s="311">
        <v>1E-3</v>
      </c>
      <c r="AL1218" s="311"/>
    </row>
    <row r="1219" spans="2:38" ht="15" customHeight="1" x14ac:dyDescent="0.15">
      <c r="B1219" s="436"/>
      <c r="C1219" s="433"/>
      <c r="D1219" s="299" t="s">
        <v>519</v>
      </c>
      <c r="E1219" s="300">
        <v>0</v>
      </c>
      <c r="F1219" s="301">
        <v>0</v>
      </c>
      <c r="G1219" s="301">
        <v>4</v>
      </c>
      <c r="H1219" s="301">
        <v>4</v>
      </c>
      <c r="I1219" s="301">
        <v>38</v>
      </c>
      <c r="J1219" s="301">
        <v>13</v>
      </c>
      <c r="K1219" s="301">
        <v>3</v>
      </c>
      <c r="L1219" s="301">
        <v>0.06</v>
      </c>
      <c r="M1219" s="301">
        <v>1.88</v>
      </c>
      <c r="N1219" s="301">
        <v>1.94</v>
      </c>
      <c r="O1219" s="301"/>
      <c r="P1219" s="301" t="s">
        <v>534</v>
      </c>
      <c r="Q1219" s="301">
        <v>4.5</v>
      </c>
      <c r="R1219" s="301">
        <v>3.1</v>
      </c>
      <c r="S1219" s="302">
        <v>28</v>
      </c>
      <c r="W1219" s="311"/>
      <c r="X1219" s="311"/>
      <c r="AB1219" s="311"/>
      <c r="AC1219" s="311">
        <v>12</v>
      </c>
      <c r="AD1219" s="311">
        <v>1.6E-2</v>
      </c>
      <c r="AE1219" s="311">
        <v>8.0000000000000002E-3</v>
      </c>
      <c r="AF1219" s="311">
        <v>3.6999999999999998E-2</v>
      </c>
      <c r="AG1219" s="311">
        <v>0.12</v>
      </c>
      <c r="AH1219" s="311" t="s">
        <v>532</v>
      </c>
      <c r="AI1219" s="311">
        <v>1.1000000000000001</v>
      </c>
      <c r="AJ1219" s="311">
        <v>1E-3</v>
      </c>
      <c r="AL1219" s="311"/>
    </row>
    <row r="1220" spans="2:38" ht="15" customHeight="1" x14ac:dyDescent="0.15">
      <c r="B1220" s="436"/>
      <c r="C1220" s="433"/>
      <c r="D1220" s="299" t="s">
        <v>521</v>
      </c>
      <c r="E1220" s="300">
        <v>0</v>
      </c>
      <c r="F1220" s="301">
        <v>0</v>
      </c>
      <c r="G1220" s="301">
        <v>3</v>
      </c>
      <c r="H1220" s="301">
        <v>3</v>
      </c>
      <c r="I1220" s="301">
        <v>39</v>
      </c>
      <c r="J1220" s="301">
        <v>7</v>
      </c>
      <c r="K1220" s="301">
        <v>2</v>
      </c>
      <c r="L1220" s="301">
        <v>0.04</v>
      </c>
      <c r="M1220" s="301">
        <v>1.88</v>
      </c>
      <c r="N1220" s="301">
        <v>1.92</v>
      </c>
      <c r="O1220" s="301"/>
      <c r="P1220" s="301" t="s">
        <v>515</v>
      </c>
      <c r="Q1220" s="301">
        <v>3.6</v>
      </c>
      <c r="R1220" s="301">
        <v>4.5999999999999996</v>
      </c>
      <c r="S1220" s="302">
        <v>33</v>
      </c>
      <c r="W1220" s="311"/>
      <c r="X1220" s="311"/>
      <c r="AB1220" s="311"/>
      <c r="AC1220" s="311">
        <v>6</v>
      </c>
      <c r="AD1220" s="311">
        <v>8.9999999999999993E-3</v>
      </c>
      <c r="AE1220" s="311">
        <v>1.7000000000000001E-2</v>
      </c>
      <c r="AF1220" s="311">
        <v>2.3E-2</v>
      </c>
      <c r="AG1220" s="311">
        <v>0.11</v>
      </c>
      <c r="AH1220" s="311" t="s">
        <v>508</v>
      </c>
      <c r="AI1220" s="311">
        <v>0.8</v>
      </c>
      <c r="AJ1220" s="311">
        <v>1E-3</v>
      </c>
      <c r="AL1220" s="311"/>
    </row>
    <row r="1221" spans="2:38" ht="15" customHeight="1" x14ac:dyDescent="0.15">
      <c r="B1221" s="436"/>
      <c r="C1221" s="433"/>
      <c r="D1221" s="299" t="s">
        <v>522</v>
      </c>
      <c r="E1221" s="300">
        <v>0</v>
      </c>
      <c r="F1221" s="301">
        <v>0</v>
      </c>
      <c r="G1221" s="301">
        <v>3</v>
      </c>
      <c r="H1221" s="301">
        <v>3</v>
      </c>
      <c r="I1221" s="301">
        <v>39</v>
      </c>
      <c r="J1221" s="301">
        <v>6</v>
      </c>
      <c r="K1221" s="301">
        <v>3</v>
      </c>
      <c r="L1221" s="301">
        <v>7.0000000000000007E-2</v>
      </c>
      <c r="M1221" s="301">
        <v>1.87</v>
      </c>
      <c r="N1221" s="301">
        <v>1.94</v>
      </c>
      <c r="O1221" s="301"/>
      <c r="P1221" s="301" t="s">
        <v>495</v>
      </c>
      <c r="Q1221" s="301">
        <v>2.6</v>
      </c>
      <c r="R1221" s="301">
        <v>3.9</v>
      </c>
      <c r="S1221" s="302">
        <v>33</v>
      </c>
      <c r="W1221" s="311"/>
      <c r="X1221" s="311"/>
      <c r="AB1221" s="311"/>
      <c r="AC1221" s="311">
        <v>5</v>
      </c>
      <c r="AD1221" s="311">
        <v>0.01</v>
      </c>
      <c r="AE1221" s="311">
        <v>3.2000000000000001E-2</v>
      </c>
      <c r="AF1221" s="311">
        <v>8.9999999999999993E-3</v>
      </c>
      <c r="AG1221" s="311">
        <v>0.09</v>
      </c>
      <c r="AH1221" s="311" t="s">
        <v>534</v>
      </c>
      <c r="AI1221" s="311">
        <v>4.5</v>
      </c>
      <c r="AJ1221" s="311">
        <v>1E-3</v>
      </c>
      <c r="AL1221" s="311"/>
    </row>
    <row r="1222" spans="2:38" ht="15" customHeight="1" x14ac:dyDescent="0.15">
      <c r="B1222" s="436"/>
      <c r="C1222" s="433"/>
      <c r="D1222" s="299" t="s">
        <v>523</v>
      </c>
      <c r="E1222" s="300">
        <v>0</v>
      </c>
      <c r="F1222" s="301">
        <v>0</v>
      </c>
      <c r="G1222" s="301">
        <v>5</v>
      </c>
      <c r="H1222" s="301">
        <v>5</v>
      </c>
      <c r="I1222" s="301">
        <v>37</v>
      </c>
      <c r="J1222" s="301">
        <v>11</v>
      </c>
      <c r="K1222" s="301">
        <v>2</v>
      </c>
      <c r="L1222" s="301">
        <v>0.06</v>
      </c>
      <c r="M1222" s="301">
        <v>1.88</v>
      </c>
      <c r="N1222" s="301">
        <v>1.94</v>
      </c>
      <c r="O1222" s="301"/>
      <c r="P1222" s="301" t="s">
        <v>500</v>
      </c>
      <c r="Q1222" s="301">
        <v>3.5</v>
      </c>
      <c r="R1222" s="301">
        <v>3.1</v>
      </c>
      <c r="S1222" s="302">
        <v>36</v>
      </c>
      <c r="W1222" s="311"/>
      <c r="X1222" s="311"/>
      <c r="AB1222" s="311"/>
      <c r="AC1222" s="311">
        <v>2</v>
      </c>
      <c r="AD1222" s="311">
        <v>6.0000000000000001E-3</v>
      </c>
      <c r="AE1222" s="311">
        <v>3.5000000000000003E-2</v>
      </c>
      <c r="AF1222" s="311">
        <v>6.0000000000000001E-3</v>
      </c>
      <c r="AG1222" s="311">
        <v>7.0000000000000007E-2</v>
      </c>
      <c r="AH1222" s="311" t="s">
        <v>549</v>
      </c>
      <c r="AI1222" s="311">
        <v>3.1</v>
      </c>
      <c r="AJ1222" s="311">
        <v>1E-3</v>
      </c>
      <c r="AL1222" s="311"/>
    </row>
    <row r="1223" spans="2:38" ht="15" customHeight="1" x14ac:dyDescent="0.15">
      <c r="B1223" s="436"/>
      <c r="C1223" s="433"/>
      <c r="D1223" s="299" t="s">
        <v>524</v>
      </c>
      <c r="E1223" s="300">
        <v>1</v>
      </c>
      <c r="F1223" s="301">
        <v>0</v>
      </c>
      <c r="G1223" s="301">
        <v>4</v>
      </c>
      <c r="H1223" s="301">
        <v>4</v>
      </c>
      <c r="I1223" s="301">
        <v>36</v>
      </c>
      <c r="J1223" s="301">
        <v>11</v>
      </c>
      <c r="K1223" s="301">
        <v>7</v>
      </c>
      <c r="L1223" s="301">
        <v>0.05</v>
      </c>
      <c r="M1223" s="301">
        <v>1.89</v>
      </c>
      <c r="N1223" s="301">
        <v>1.94</v>
      </c>
      <c r="O1223" s="301"/>
      <c r="P1223" s="301" t="s">
        <v>500</v>
      </c>
      <c r="Q1223" s="301">
        <v>3.6</v>
      </c>
      <c r="R1223" s="301">
        <v>1.6</v>
      </c>
      <c r="S1223" s="302">
        <v>40</v>
      </c>
      <c r="W1223" s="311"/>
      <c r="X1223" s="311"/>
      <c r="AB1223" s="311"/>
      <c r="AC1223" s="311">
        <v>3</v>
      </c>
      <c r="AD1223" s="311">
        <v>8.0000000000000002E-3</v>
      </c>
      <c r="AE1223" s="311">
        <v>3.5000000000000003E-2</v>
      </c>
      <c r="AF1223" s="311">
        <v>5.0000000000000001E-3</v>
      </c>
      <c r="AG1223" s="311">
        <v>0.08</v>
      </c>
      <c r="AH1223" s="311" t="s">
        <v>549</v>
      </c>
      <c r="AI1223" s="311">
        <v>1.5</v>
      </c>
      <c r="AJ1223" s="311">
        <v>1E-3</v>
      </c>
      <c r="AL1223" s="311"/>
    </row>
    <row r="1224" spans="2:38" ht="15" customHeight="1" x14ac:dyDescent="0.15">
      <c r="B1224" s="436"/>
      <c r="C1224" s="433"/>
      <c r="D1224" s="299" t="s">
        <v>525</v>
      </c>
      <c r="E1224" s="300">
        <v>1</v>
      </c>
      <c r="F1224" s="301">
        <v>0</v>
      </c>
      <c r="G1224" s="301">
        <v>6</v>
      </c>
      <c r="H1224" s="301">
        <v>6</v>
      </c>
      <c r="I1224" s="301">
        <v>32</v>
      </c>
      <c r="J1224" s="301">
        <v>6</v>
      </c>
      <c r="K1224" s="301">
        <v>4</v>
      </c>
      <c r="L1224" s="301">
        <v>0.05</v>
      </c>
      <c r="M1224" s="301">
        <v>1.9</v>
      </c>
      <c r="N1224" s="301">
        <v>1.95</v>
      </c>
      <c r="O1224" s="301"/>
      <c r="P1224" s="301" t="s">
        <v>500</v>
      </c>
      <c r="Q1224" s="301">
        <v>1.8</v>
      </c>
      <c r="R1224" s="301">
        <v>0.2</v>
      </c>
      <c r="S1224" s="302">
        <v>47</v>
      </c>
      <c r="W1224" s="311"/>
      <c r="X1224" s="311"/>
      <c r="AB1224" s="311"/>
      <c r="AC1224" s="311">
        <v>3</v>
      </c>
      <c r="AD1224" s="311">
        <v>1.2999999999999999E-2</v>
      </c>
      <c r="AE1224" s="311">
        <v>3.7999999999999999E-2</v>
      </c>
      <c r="AF1224" s="311">
        <v>4.0000000000000001E-3</v>
      </c>
      <c r="AG1224" s="311">
        <v>0.06</v>
      </c>
      <c r="AH1224" s="311" t="s">
        <v>534</v>
      </c>
      <c r="AI1224" s="311">
        <v>4.5</v>
      </c>
      <c r="AJ1224" s="311">
        <v>0</v>
      </c>
      <c r="AL1224" s="311"/>
    </row>
    <row r="1225" spans="2:38" ht="15" customHeight="1" x14ac:dyDescent="0.15">
      <c r="B1225" s="436"/>
      <c r="C1225" s="433"/>
      <c r="D1225" s="299" t="s">
        <v>526</v>
      </c>
      <c r="E1225" s="300">
        <v>1</v>
      </c>
      <c r="F1225" s="301">
        <v>0</v>
      </c>
      <c r="G1225" s="301">
        <v>8</v>
      </c>
      <c r="H1225" s="301">
        <v>8</v>
      </c>
      <c r="I1225" s="301">
        <v>29</v>
      </c>
      <c r="J1225" s="301">
        <v>12</v>
      </c>
      <c r="K1225" s="301">
        <v>5</v>
      </c>
      <c r="L1225" s="301">
        <v>7.0000000000000007E-2</v>
      </c>
      <c r="M1225" s="301">
        <v>1.9</v>
      </c>
      <c r="N1225" s="301">
        <v>1.97</v>
      </c>
      <c r="O1225" s="301"/>
      <c r="P1225" s="301" t="s">
        <v>536</v>
      </c>
      <c r="Q1225" s="301">
        <v>0.5</v>
      </c>
      <c r="R1225" s="301">
        <v>-2.1</v>
      </c>
      <c r="S1225" s="302">
        <v>50</v>
      </c>
      <c r="W1225" s="311"/>
      <c r="X1225" s="311"/>
      <c r="AB1225" s="311"/>
      <c r="AC1225" s="311">
        <v>2</v>
      </c>
      <c r="AD1225" s="311">
        <v>7.0000000000000001E-3</v>
      </c>
      <c r="AE1225" s="311">
        <v>3.9E-2</v>
      </c>
      <c r="AF1225" s="311">
        <v>3.0000000000000001E-3</v>
      </c>
      <c r="AG1225" s="311">
        <v>0.04</v>
      </c>
      <c r="AH1225" s="311" t="s">
        <v>515</v>
      </c>
      <c r="AI1225" s="311">
        <v>3.6</v>
      </c>
      <c r="AJ1225" s="311">
        <v>0</v>
      </c>
      <c r="AL1225" s="311"/>
    </row>
    <row r="1226" spans="2:38" ht="15" customHeight="1" x14ac:dyDescent="0.15">
      <c r="B1226" s="436"/>
      <c r="C1226" s="433"/>
      <c r="D1226" s="299" t="s">
        <v>527</v>
      </c>
      <c r="E1226" s="300">
        <v>1</v>
      </c>
      <c r="F1226" s="301">
        <v>0</v>
      </c>
      <c r="G1226" s="301">
        <v>11</v>
      </c>
      <c r="H1226" s="301">
        <v>11</v>
      </c>
      <c r="I1226" s="301">
        <v>24</v>
      </c>
      <c r="J1226" s="301">
        <v>15</v>
      </c>
      <c r="K1226" s="301">
        <v>7</v>
      </c>
      <c r="L1226" s="301">
        <v>0.12</v>
      </c>
      <c r="M1226" s="301">
        <v>1.9</v>
      </c>
      <c r="N1226" s="301">
        <v>2.02</v>
      </c>
      <c r="O1226" s="301"/>
      <c r="P1226" s="301" t="s">
        <v>532</v>
      </c>
      <c r="Q1226" s="301">
        <v>0.7</v>
      </c>
      <c r="R1226" s="301">
        <v>-2.7</v>
      </c>
      <c r="S1226" s="302">
        <v>54</v>
      </c>
      <c r="W1226" s="311"/>
      <c r="X1226" s="311"/>
      <c r="AB1226" s="311"/>
      <c r="AC1226" s="311">
        <v>3</v>
      </c>
      <c r="AD1226" s="311">
        <v>6.0000000000000001E-3</v>
      </c>
      <c r="AE1226" s="311">
        <v>3.9E-2</v>
      </c>
      <c r="AF1226" s="311">
        <v>3.0000000000000001E-3</v>
      </c>
      <c r="AG1226" s="311">
        <v>7.0000000000000007E-2</v>
      </c>
      <c r="AH1226" s="311" t="s">
        <v>495</v>
      </c>
      <c r="AI1226" s="311">
        <v>2.6</v>
      </c>
      <c r="AJ1226" s="311">
        <v>0</v>
      </c>
      <c r="AL1226" s="311"/>
    </row>
    <row r="1227" spans="2:38" ht="15" customHeight="1" x14ac:dyDescent="0.15">
      <c r="B1227" s="436"/>
      <c r="C1227" s="433"/>
      <c r="D1227" s="299" t="s">
        <v>528</v>
      </c>
      <c r="E1227" s="300">
        <v>1</v>
      </c>
      <c r="F1227" s="301">
        <v>0</v>
      </c>
      <c r="G1227" s="301">
        <v>11</v>
      </c>
      <c r="H1227" s="301">
        <v>11</v>
      </c>
      <c r="I1227" s="301">
        <v>23</v>
      </c>
      <c r="J1227" s="301">
        <v>14</v>
      </c>
      <c r="K1227" s="301">
        <v>8</v>
      </c>
      <c r="L1227" s="301">
        <v>0.13</v>
      </c>
      <c r="M1227" s="301">
        <v>1.9</v>
      </c>
      <c r="N1227" s="301">
        <v>2.0299999999999998</v>
      </c>
      <c r="O1227" s="301"/>
      <c r="P1227" s="301" t="s">
        <v>536</v>
      </c>
      <c r="Q1227" s="301">
        <v>1.2</v>
      </c>
      <c r="R1227" s="301">
        <v>-4.5999999999999996</v>
      </c>
      <c r="S1227" s="302">
        <v>57</v>
      </c>
      <c r="W1227" s="311"/>
      <c r="X1227" s="311"/>
      <c r="AB1227" s="311"/>
      <c r="AC1227" s="311">
        <v>2</v>
      </c>
      <c r="AD1227" s="311">
        <v>1.0999999999999999E-2</v>
      </c>
      <c r="AE1227" s="311">
        <v>3.6999999999999998E-2</v>
      </c>
      <c r="AF1227" s="311">
        <v>5.0000000000000001E-3</v>
      </c>
      <c r="AG1227" s="311">
        <v>0.06</v>
      </c>
      <c r="AH1227" s="311" t="s">
        <v>500</v>
      </c>
      <c r="AI1227" s="311">
        <v>3.5</v>
      </c>
      <c r="AJ1227" s="311">
        <v>0</v>
      </c>
      <c r="AL1227" s="311"/>
    </row>
    <row r="1228" spans="2:38" ht="15" customHeight="1" x14ac:dyDescent="0.15">
      <c r="B1228" s="436"/>
      <c r="C1228" s="433"/>
      <c r="D1228" s="299" t="s">
        <v>529</v>
      </c>
      <c r="E1228" s="300">
        <v>1</v>
      </c>
      <c r="F1228" s="301">
        <v>0</v>
      </c>
      <c r="G1228" s="301">
        <v>9</v>
      </c>
      <c r="H1228" s="301">
        <v>9</v>
      </c>
      <c r="I1228" s="301">
        <v>22</v>
      </c>
      <c r="J1228" s="301">
        <v>12</v>
      </c>
      <c r="K1228" s="301">
        <v>4</v>
      </c>
      <c r="L1228" s="301">
        <v>0.14000000000000001</v>
      </c>
      <c r="M1228" s="301">
        <v>1.9</v>
      </c>
      <c r="N1228" s="301">
        <v>2.04</v>
      </c>
      <c r="O1228" s="301"/>
      <c r="P1228" s="301" t="s">
        <v>533</v>
      </c>
      <c r="Q1228" s="301">
        <v>0.5</v>
      </c>
      <c r="R1228" s="301">
        <v>-4.2</v>
      </c>
      <c r="S1228" s="302">
        <v>58</v>
      </c>
      <c r="W1228" s="311"/>
      <c r="X1228" s="311"/>
      <c r="AB1228" s="311"/>
      <c r="AC1228" s="311">
        <v>7</v>
      </c>
      <c r="AD1228" s="311">
        <v>1.0999999999999999E-2</v>
      </c>
      <c r="AE1228" s="311">
        <v>3.5999999999999997E-2</v>
      </c>
      <c r="AF1228" s="311">
        <v>4.0000000000000001E-3</v>
      </c>
      <c r="AG1228" s="311">
        <v>0.05</v>
      </c>
      <c r="AH1228" s="311" t="s">
        <v>500</v>
      </c>
      <c r="AI1228" s="311">
        <v>3.6</v>
      </c>
      <c r="AJ1228" s="311">
        <v>1E-3</v>
      </c>
      <c r="AL1228" s="311"/>
    </row>
    <row r="1229" spans="2:38" ht="15" customHeight="1" x14ac:dyDescent="0.15">
      <c r="B1229" s="436"/>
      <c r="C1229" s="433"/>
      <c r="D1229" s="299" t="s">
        <v>530</v>
      </c>
      <c r="E1229" s="300">
        <v>0</v>
      </c>
      <c r="F1229" s="301">
        <v>0</v>
      </c>
      <c r="G1229" s="301">
        <v>12</v>
      </c>
      <c r="H1229" s="301">
        <v>12</v>
      </c>
      <c r="I1229" s="301">
        <v>17</v>
      </c>
      <c r="J1229" s="301">
        <v>3</v>
      </c>
      <c r="K1229" s="301">
        <v>4</v>
      </c>
      <c r="L1229" s="301">
        <v>0.12</v>
      </c>
      <c r="M1229" s="301">
        <v>1.92</v>
      </c>
      <c r="N1229" s="301">
        <v>2.04</v>
      </c>
      <c r="O1229" s="301"/>
      <c r="P1229" s="301" t="s">
        <v>538</v>
      </c>
      <c r="Q1229" s="301">
        <v>0.1</v>
      </c>
      <c r="R1229" s="301">
        <v>-6</v>
      </c>
      <c r="S1229" s="302">
        <v>68</v>
      </c>
      <c r="W1229" s="311"/>
      <c r="X1229" s="311"/>
      <c r="AB1229" s="311"/>
      <c r="AC1229" s="311">
        <v>4</v>
      </c>
      <c r="AD1229" s="311">
        <v>6.0000000000000001E-3</v>
      </c>
      <c r="AE1229" s="311">
        <v>3.2000000000000001E-2</v>
      </c>
      <c r="AF1229" s="311">
        <v>6.0000000000000001E-3</v>
      </c>
      <c r="AG1229" s="311">
        <v>0.05</v>
      </c>
      <c r="AH1229" s="311" t="s">
        <v>500</v>
      </c>
      <c r="AI1229" s="311">
        <v>1.8</v>
      </c>
      <c r="AJ1229" s="311">
        <v>1E-3</v>
      </c>
      <c r="AL1229" s="311"/>
    </row>
    <row r="1230" spans="2:38" ht="15" customHeight="1" x14ac:dyDescent="0.15">
      <c r="B1230" s="436"/>
      <c r="C1230" s="434"/>
      <c r="D1230" s="299" t="s">
        <v>531</v>
      </c>
      <c r="E1230" s="300">
        <v>0</v>
      </c>
      <c r="F1230" s="301">
        <v>0</v>
      </c>
      <c r="G1230" s="301">
        <v>9</v>
      </c>
      <c r="H1230" s="301">
        <v>9</v>
      </c>
      <c r="I1230" s="301">
        <v>19</v>
      </c>
      <c r="J1230" s="301">
        <v>8</v>
      </c>
      <c r="K1230" s="301">
        <v>4</v>
      </c>
      <c r="L1230" s="301">
        <v>0.11</v>
      </c>
      <c r="M1230" s="301">
        <v>1.91</v>
      </c>
      <c r="N1230" s="301">
        <v>2.02</v>
      </c>
      <c r="O1230" s="301"/>
      <c r="P1230" s="301" t="s">
        <v>538</v>
      </c>
      <c r="Q1230" s="301">
        <v>0.2</v>
      </c>
      <c r="R1230" s="301">
        <v>-5.4</v>
      </c>
      <c r="S1230" s="302">
        <v>68</v>
      </c>
      <c r="W1230" s="311"/>
      <c r="X1230" s="311"/>
      <c r="AB1230" s="311"/>
      <c r="AC1230" s="311">
        <v>5</v>
      </c>
      <c r="AD1230" s="311">
        <v>1.2E-2</v>
      </c>
      <c r="AE1230" s="311">
        <v>2.9000000000000001E-2</v>
      </c>
      <c r="AF1230" s="311">
        <v>8.0000000000000002E-3</v>
      </c>
      <c r="AG1230" s="311">
        <v>7.0000000000000007E-2</v>
      </c>
      <c r="AH1230" s="311" t="s">
        <v>536</v>
      </c>
      <c r="AI1230" s="311">
        <v>0.5</v>
      </c>
      <c r="AJ1230" s="311">
        <v>1E-3</v>
      </c>
      <c r="AL1230" s="311"/>
    </row>
    <row r="1231" spans="2:38" ht="15" customHeight="1" x14ac:dyDescent="0.15">
      <c r="B1231" s="436"/>
      <c r="C1231" s="432">
        <v>42760</v>
      </c>
      <c r="D1231" s="299" t="s">
        <v>494</v>
      </c>
      <c r="E1231" s="300">
        <v>0</v>
      </c>
      <c r="F1231" s="301">
        <v>0</v>
      </c>
      <c r="G1231" s="301">
        <v>13</v>
      </c>
      <c r="H1231" s="301">
        <v>13</v>
      </c>
      <c r="I1231" s="301">
        <v>12</v>
      </c>
      <c r="J1231" s="301">
        <v>10</v>
      </c>
      <c r="K1231" s="301">
        <v>10</v>
      </c>
      <c r="L1231" s="301">
        <v>0.13</v>
      </c>
      <c r="M1231" s="301">
        <v>1.94</v>
      </c>
      <c r="N1231" s="301">
        <v>2.0699999999999998</v>
      </c>
      <c r="O1231" s="301"/>
      <c r="P1231" s="301" t="s">
        <v>533</v>
      </c>
      <c r="Q1231" s="301">
        <v>0.6</v>
      </c>
      <c r="R1231" s="301">
        <v>-7.1</v>
      </c>
      <c r="S1231" s="302">
        <v>68</v>
      </c>
      <c r="W1231" s="311"/>
      <c r="AB1231" s="311"/>
      <c r="AC1231" s="311">
        <v>7</v>
      </c>
      <c r="AD1231" s="311">
        <v>1.4999999999999999E-2</v>
      </c>
      <c r="AE1231" s="311">
        <v>2.4E-2</v>
      </c>
      <c r="AF1231" s="311">
        <v>1.0999999999999999E-2</v>
      </c>
      <c r="AG1231" s="311">
        <v>0.12</v>
      </c>
      <c r="AH1231" s="311" t="s">
        <v>532</v>
      </c>
      <c r="AI1231" s="311">
        <v>0.7</v>
      </c>
      <c r="AJ1231" s="311">
        <v>1E-3</v>
      </c>
      <c r="AL1231" s="311"/>
    </row>
    <row r="1232" spans="2:38" ht="15" customHeight="1" x14ac:dyDescent="0.15">
      <c r="B1232" s="436"/>
      <c r="C1232" s="433"/>
      <c r="D1232" s="299" t="s">
        <v>497</v>
      </c>
      <c r="E1232" s="300">
        <v>1</v>
      </c>
      <c r="F1232" s="301">
        <v>0</v>
      </c>
      <c r="G1232" s="301">
        <v>11</v>
      </c>
      <c r="H1232" s="301">
        <v>11</v>
      </c>
      <c r="I1232" s="301">
        <v>9</v>
      </c>
      <c r="J1232" s="301">
        <v>17</v>
      </c>
      <c r="K1232" s="301">
        <v>9</v>
      </c>
      <c r="L1232" s="301">
        <v>0.13</v>
      </c>
      <c r="M1232" s="301">
        <v>2.0299999999999998</v>
      </c>
      <c r="N1232" s="301">
        <v>2.16</v>
      </c>
      <c r="O1232" s="301"/>
      <c r="P1232" s="301" t="s">
        <v>495</v>
      </c>
      <c r="Q1232" s="301">
        <v>1.2</v>
      </c>
      <c r="R1232" s="301">
        <v>-6.7</v>
      </c>
      <c r="S1232" s="302">
        <v>68</v>
      </c>
      <c r="W1232" s="311"/>
      <c r="X1232" s="311"/>
      <c r="AB1232" s="311"/>
      <c r="AC1232" s="311">
        <v>8</v>
      </c>
      <c r="AD1232" s="311">
        <v>1.4E-2</v>
      </c>
      <c r="AE1232" s="311">
        <v>2.3E-2</v>
      </c>
      <c r="AF1232" s="311">
        <v>1.0999999999999999E-2</v>
      </c>
      <c r="AG1232" s="311">
        <v>0.13</v>
      </c>
      <c r="AH1232" s="311" t="s">
        <v>536</v>
      </c>
      <c r="AI1232" s="311">
        <v>1.2</v>
      </c>
      <c r="AJ1232" s="311">
        <v>1E-3</v>
      </c>
      <c r="AL1232" s="311"/>
    </row>
    <row r="1233" spans="2:38" ht="15" customHeight="1" x14ac:dyDescent="0.15">
      <c r="B1233" s="436"/>
      <c r="C1233" s="433"/>
      <c r="D1233" s="299" t="s">
        <v>499</v>
      </c>
      <c r="E1233" s="300">
        <v>1</v>
      </c>
      <c r="F1233" s="301">
        <v>0</v>
      </c>
      <c r="G1233" s="301">
        <v>9</v>
      </c>
      <c r="H1233" s="301">
        <v>9</v>
      </c>
      <c r="I1233" s="301">
        <v>8</v>
      </c>
      <c r="J1233" s="301">
        <v>9</v>
      </c>
      <c r="K1233" s="301">
        <v>9</v>
      </c>
      <c r="L1233" s="301">
        <v>0.11</v>
      </c>
      <c r="M1233" s="301">
        <v>2.14</v>
      </c>
      <c r="N1233" s="301">
        <v>2.25</v>
      </c>
      <c r="O1233" s="301"/>
      <c r="P1233" s="301" t="s">
        <v>500</v>
      </c>
      <c r="Q1233" s="301">
        <v>1.2</v>
      </c>
      <c r="R1233" s="301">
        <v>-7.1</v>
      </c>
      <c r="S1233" s="302">
        <v>71</v>
      </c>
      <c r="W1233" s="311"/>
      <c r="X1233" s="311"/>
      <c r="AB1233" s="311"/>
      <c r="AC1233" s="311">
        <v>4</v>
      </c>
      <c r="AD1233" s="311">
        <v>1.2E-2</v>
      </c>
      <c r="AE1233" s="311">
        <v>2.1999999999999999E-2</v>
      </c>
      <c r="AF1233" s="311">
        <v>8.9999999999999993E-3</v>
      </c>
      <c r="AG1233" s="311">
        <v>0.14000000000000001</v>
      </c>
      <c r="AH1233" s="311" t="s">
        <v>533</v>
      </c>
      <c r="AI1233" s="311">
        <v>0.5</v>
      </c>
      <c r="AJ1233" s="311">
        <v>1E-3</v>
      </c>
      <c r="AL1233" s="311"/>
    </row>
    <row r="1234" spans="2:38" ht="15" customHeight="1" x14ac:dyDescent="0.15">
      <c r="B1234" s="436"/>
      <c r="C1234" s="433"/>
      <c r="D1234" s="299" t="s">
        <v>502</v>
      </c>
      <c r="E1234" s="300" t="s">
        <v>503</v>
      </c>
      <c r="F1234" s="301">
        <v>0</v>
      </c>
      <c r="G1234" s="301">
        <v>9</v>
      </c>
      <c r="H1234" s="301">
        <v>9</v>
      </c>
      <c r="I1234" s="301">
        <v>8</v>
      </c>
      <c r="J1234" s="301">
        <v>9</v>
      </c>
      <c r="K1234" s="301">
        <v>6</v>
      </c>
      <c r="L1234" s="301" t="s">
        <v>503</v>
      </c>
      <c r="M1234" s="301" t="s">
        <v>503</v>
      </c>
      <c r="N1234" s="301" t="s">
        <v>503</v>
      </c>
      <c r="O1234" s="301"/>
      <c r="P1234" s="301" t="s">
        <v>500</v>
      </c>
      <c r="Q1234" s="301">
        <v>1</v>
      </c>
      <c r="R1234" s="301">
        <v>-7.7</v>
      </c>
      <c r="S1234" s="302">
        <v>72</v>
      </c>
      <c r="W1234" s="311"/>
      <c r="X1234" s="311"/>
      <c r="AB1234" s="311"/>
      <c r="AC1234" s="311">
        <v>4</v>
      </c>
      <c r="AD1234" s="311">
        <v>3.0000000000000001E-3</v>
      </c>
      <c r="AE1234" s="311">
        <v>1.7000000000000001E-2</v>
      </c>
      <c r="AF1234" s="311">
        <v>1.2E-2</v>
      </c>
      <c r="AG1234" s="311">
        <v>0.12</v>
      </c>
      <c r="AH1234" s="311" t="s">
        <v>538</v>
      </c>
      <c r="AI1234" s="311">
        <v>0.1</v>
      </c>
      <c r="AJ1234" s="311">
        <v>0</v>
      </c>
      <c r="AL1234" s="311"/>
    </row>
    <row r="1235" spans="2:38" ht="15" customHeight="1" x14ac:dyDescent="0.15">
      <c r="B1235" s="436"/>
      <c r="C1235" s="433"/>
      <c r="D1235" s="299" t="s">
        <v>505</v>
      </c>
      <c r="E1235" s="300">
        <v>1</v>
      </c>
      <c r="F1235" s="301">
        <v>0</v>
      </c>
      <c r="G1235" s="301">
        <v>9</v>
      </c>
      <c r="H1235" s="301">
        <v>9</v>
      </c>
      <c r="I1235" s="301">
        <v>8</v>
      </c>
      <c r="J1235" s="301">
        <v>6</v>
      </c>
      <c r="K1235" s="301">
        <v>9</v>
      </c>
      <c r="L1235" s="301">
        <v>0.1</v>
      </c>
      <c r="M1235" s="301">
        <v>2.16</v>
      </c>
      <c r="N1235" s="301">
        <v>2.2599999999999998</v>
      </c>
      <c r="O1235" s="301"/>
      <c r="P1235" s="301" t="s">
        <v>541</v>
      </c>
      <c r="Q1235" s="301">
        <v>0.4</v>
      </c>
      <c r="R1235" s="301">
        <v>-7.7</v>
      </c>
      <c r="S1235" s="302">
        <v>75</v>
      </c>
      <c r="W1235" s="311"/>
      <c r="X1235" s="311"/>
      <c r="AB1235" s="311"/>
      <c r="AC1235" s="311">
        <v>4</v>
      </c>
      <c r="AD1235" s="311">
        <v>8.0000000000000002E-3</v>
      </c>
      <c r="AE1235" s="311">
        <v>1.9E-2</v>
      </c>
      <c r="AF1235" s="311">
        <v>8.9999999999999993E-3</v>
      </c>
      <c r="AG1235" s="311">
        <v>0.11</v>
      </c>
      <c r="AH1235" s="311" t="s">
        <v>538</v>
      </c>
      <c r="AI1235" s="311">
        <v>0.2</v>
      </c>
      <c r="AJ1235" s="311">
        <v>0</v>
      </c>
      <c r="AL1235" s="311"/>
    </row>
    <row r="1236" spans="2:38" ht="15" customHeight="1" x14ac:dyDescent="0.15">
      <c r="B1236" s="436"/>
      <c r="C1236" s="433"/>
      <c r="D1236" s="299" t="s">
        <v>507</v>
      </c>
      <c r="E1236" s="300">
        <v>1</v>
      </c>
      <c r="F1236" s="301">
        <v>1</v>
      </c>
      <c r="G1236" s="301">
        <v>11</v>
      </c>
      <c r="H1236" s="301">
        <v>12</v>
      </c>
      <c r="I1236" s="301">
        <v>4</v>
      </c>
      <c r="J1236" s="301">
        <v>27</v>
      </c>
      <c r="K1236" s="301">
        <v>10</v>
      </c>
      <c r="L1236" s="301">
        <v>0.1</v>
      </c>
      <c r="M1236" s="301">
        <v>2.2599999999999998</v>
      </c>
      <c r="N1236" s="301">
        <v>2.36</v>
      </c>
      <c r="O1236" s="301"/>
      <c r="P1236" s="301" t="s">
        <v>495</v>
      </c>
      <c r="Q1236" s="301">
        <v>1.2</v>
      </c>
      <c r="R1236" s="301">
        <v>-8.6</v>
      </c>
      <c r="S1236" s="302">
        <v>75</v>
      </c>
      <c r="W1236" s="311"/>
      <c r="X1236" s="311"/>
      <c r="AB1236" s="311"/>
      <c r="AC1236" s="311">
        <v>10</v>
      </c>
      <c r="AD1236" s="311">
        <v>0.01</v>
      </c>
      <c r="AE1236" s="311">
        <v>1.2E-2</v>
      </c>
      <c r="AF1236" s="311">
        <v>1.2999999999999999E-2</v>
      </c>
      <c r="AG1236" s="311">
        <v>0.13</v>
      </c>
      <c r="AH1236" s="311" t="s">
        <v>533</v>
      </c>
      <c r="AI1236" s="311">
        <v>0.6</v>
      </c>
      <c r="AJ1236" s="311">
        <v>0</v>
      </c>
      <c r="AL1236" s="311"/>
    </row>
    <row r="1237" spans="2:38" ht="15" customHeight="1" x14ac:dyDescent="0.15">
      <c r="B1237" s="436"/>
      <c r="C1237" s="433"/>
      <c r="D1237" s="299" t="s">
        <v>510</v>
      </c>
      <c r="E1237" s="300">
        <v>1</v>
      </c>
      <c r="F1237" s="301">
        <v>4</v>
      </c>
      <c r="G1237" s="301">
        <v>14</v>
      </c>
      <c r="H1237" s="301">
        <v>18</v>
      </c>
      <c r="I1237" s="301">
        <v>0</v>
      </c>
      <c r="J1237" s="301">
        <v>16</v>
      </c>
      <c r="K1237" s="301">
        <v>5</v>
      </c>
      <c r="L1237" s="301">
        <v>0.12</v>
      </c>
      <c r="M1237" s="301">
        <v>2.2799999999999998</v>
      </c>
      <c r="N1237" s="301">
        <v>2.4</v>
      </c>
      <c r="O1237" s="301"/>
      <c r="P1237" s="301" t="s">
        <v>495</v>
      </c>
      <c r="Q1237" s="301">
        <v>1.4</v>
      </c>
      <c r="R1237" s="301">
        <v>-8.3000000000000007</v>
      </c>
      <c r="S1237" s="302">
        <v>74</v>
      </c>
      <c r="W1237" s="311"/>
      <c r="X1237" s="311"/>
      <c r="AB1237" s="311"/>
      <c r="AC1237" s="311">
        <v>9</v>
      </c>
      <c r="AD1237" s="311">
        <v>1.7000000000000001E-2</v>
      </c>
      <c r="AE1237" s="311">
        <v>8.9999999999999993E-3</v>
      </c>
      <c r="AF1237" s="311">
        <v>1.0999999999999999E-2</v>
      </c>
      <c r="AG1237" s="311">
        <v>0.13</v>
      </c>
      <c r="AH1237" s="311" t="s">
        <v>495</v>
      </c>
      <c r="AI1237" s="311">
        <v>1.2</v>
      </c>
      <c r="AJ1237" s="311">
        <v>1E-3</v>
      </c>
      <c r="AL1237" s="311"/>
    </row>
    <row r="1238" spans="2:38" ht="15" customHeight="1" x14ac:dyDescent="0.15">
      <c r="B1238" s="436"/>
      <c r="C1238" s="433"/>
      <c r="D1238" s="299" t="s">
        <v>512</v>
      </c>
      <c r="E1238" s="300">
        <v>1</v>
      </c>
      <c r="F1238" s="301">
        <v>15</v>
      </c>
      <c r="G1238" s="301">
        <v>16</v>
      </c>
      <c r="H1238" s="301">
        <v>31</v>
      </c>
      <c r="I1238" s="301">
        <v>0</v>
      </c>
      <c r="J1238" s="301">
        <v>19</v>
      </c>
      <c r="K1238" s="301">
        <v>16</v>
      </c>
      <c r="L1238" s="301">
        <v>0.16</v>
      </c>
      <c r="M1238" s="301">
        <v>2.2000000000000002</v>
      </c>
      <c r="N1238" s="301">
        <v>2.36</v>
      </c>
      <c r="O1238" s="301"/>
      <c r="P1238" s="301" t="s">
        <v>495</v>
      </c>
      <c r="Q1238" s="301">
        <v>1.6</v>
      </c>
      <c r="R1238" s="301">
        <v>-4.4000000000000004</v>
      </c>
      <c r="S1238" s="302">
        <v>64</v>
      </c>
      <c r="W1238" s="311"/>
      <c r="X1238" s="311"/>
      <c r="AB1238" s="311"/>
      <c r="AC1238" s="311">
        <v>9</v>
      </c>
      <c r="AD1238" s="311">
        <v>8.9999999999999993E-3</v>
      </c>
      <c r="AE1238" s="311">
        <v>8.0000000000000002E-3</v>
      </c>
      <c r="AF1238" s="311">
        <v>8.9999999999999993E-3</v>
      </c>
      <c r="AG1238" s="311">
        <v>0.11</v>
      </c>
      <c r="AH1238" s="311" t="s">
        <v>500</v>
      </c>
      <c r="AI1238" s="311">
        <v>1.2</v>
      </c>
      <c r="AJ1238" s="311">
        <v>1E-3</v>
      </c>
      <c r="AL1238" s="311"/>
    </row>
    <row r="1239" spans="2:38" ht="15" customHeight="1" x14ac:dyDescent="0.15">
      <c r="B1239" s="436"/>
      <c r="C1239" s="433"/>
      <c r="D1239" s="299" t="s">
        <v>513</v>
      </c>
      <c r="E1239" s="300">
        <v>1</v>
      </c>
      <c r="F1239" s="301">
        <v>15</v>
      </c>
      <c r="G1239" s="301">
        <v>18</v>
      </c>
      <c r="H1239" s="301">
        <v>33</v>
      </c>
      <c r="I1239" s="301">
        <v>5</v>
      </c>
      <c r="J1239" s="301">
        <v>19</v>
      </c>
      <c r="K1239" s="301">
        <v>22</v>
      </c>
      <c r="L1239" s="301">
        <v>0.22</v>
      </c>
      <c r="M1239" s="301">
        <v>2.08</v>
      </c>
      <c r="N1239" s="301">
        <v>2.2999999999999998</v>
      </c>
      <c r="O1239" s="301"/>
      <c r="P1239" s="301" t="s">
        <v>537</v>
      </c>
      <c r="Q1239" s="301">
        <v>0.3</v>
      </c>
      <c r="R1239" s="301">
        <v>-1</v>
      </c>
      <c r="S1239" s="302">
        <v>51</v>
      </c>
      <c r="W1239" s="311"/>
      <c r="X1239" s="311"/>
      <c r="AB1239" s="311"/>
      <c r="AC1239" s="311">
        <v>6</v>
      </c>
      <c r="AD1239" s="311">
        <v>8.9999999999999993E-3</v>
      </c>
      <c r="AE1239" s="311">
        <v>8.0000000000000002E-3</v>
      </c>
      <c r="AF1239" s="311">
        <v>8.9999999999999993E-3</v>
      </c>
      <c r="AG1239" s="311" t="s">
        <v>503</v>
      </c>
      <c r="AH1239" s="311" t="s">
        <v>500</v>
      </c>
      <c r="AI1239" s="311">
        <v>1</v>
      </c>
      <c r="AJ1239" s="311">
        <v>9.9990000000000006</v>
      </c>
      <c r="AL1239" s="311"/>
    </row>
    <row r="1240" spans="2:38" ht="15" customHeight="1" thickBot="1" x14ac:dyDescent="0.2">
      <c r="B1240" s="436"/>
      <c r="C1240" s="433"/>
      <c r="D1240" s="312" t="s">
        <v>514</v>
      </c>
      <c r="E1240" s="313">
        <v>2</v>
      </c>
      <c r="F1240" s="306">
        <v>11</v>
      </c>
      <c r="G1240" s="306">
        <v>19</v>
      </c>
      <c r="H1240" s="306">
        <v>30</v>
      </c>
      <c r="I1240" s="306">
        <v>12</v>
      </c>
      <c r="J1240" s="306">
        <v>22</v>
      </c>
      <c r="K1240" s="306">
        <v>18</v>
      </c>
      <c r="L1240" s="306">
        <v>0.18</v>
      </c>
      <c r="M1240" s="306">
        <v>2.0499999999999998</v>
      </c>
      <c r="N1240" s="306">
        <v>2.23</v>
      </c>
      <c r="O1240" s="306"/>
      <c r="P1240" s="306" t="s">
        <v>520</v>
      </c>
      <c r="Q1240" s="306">
        <v>1.1000000000000001</v>
      </c>
      <c r="R1240" s="306">
        <v>1.2</v>
      </c>
      <c r="S1240" s="307">
        <v>42</v>
      </c>
      <c r="W1240" s="311"/>
      <c r="X1240" s="311"/>
      <c r="AB1240" s="311"/>
      <c r="AC1240" s="311">
        <v>9</v>
      </c>
      <c r="AD1240" s="311">
        <v>6.0000000000000001E-3</v>
      </c>
      <c r="AE1240" s="311">
        <v>8.0000000000000002E-3</v>
      </c>
      <c r="AF1240" s="311">
        <v>8.9999999999999993E-3</v>
      </c>
      <c r="AG1240" s="311">
        <v>0.1</v>
      </c>
      <c r="AH1240" s="311" t="s">
        <v>541</v>
      </c>
      <c r="AI1240" s="311">
        <v>0.4</v>
      </c>
      <c r="AJ1240" s="311">
        <v>1E-3</v>
      </c>
      <c r="AL1240" s="311"/>
    </row>
    <row r="1241" spans="2:38" ht="15" customHeight="1" x14ac:dyDescent="0.15">
      <c r="B1241" s="436" t="s">
        <v>539</v>
      </c>
      <c r="C1241" s="433"/>
      <c r="D1241" s="295" t="s">
        <v>516</v>
      </c>
      <c r="E1241" s="296">
        <v>2</v>
      </c>
      <c r="F1241" s="297">
        <v>6</v>
      </c>
      <c r="G1241" s="297">
        <v>15</v>
      </c>
      <c r="H1241" s="297">
        <v>21</v>
      </c>
      <c r="I1241" s="297">
        <v>23</v>
      </c>
      <c r="J1241" s="297">
        <v>18</v>
      </c>
      <c r="K1241" s="297">
        <v>12</v>
      </c>
      <c r="L1241" s="297">
        <v>0.12</v>
      </c>
      <c r="M1241" s="297">
        <v>1.98</v>
      </c>
      <c r="N1241" s="297">
        <v>2.1</v>
      </c>
      <c r="O1241" s="297"/>
      <c r="P1241" s="297" t="s">
        <v>517</v>
      </c>
      <c r="Q1241" s="297">
        <v>0.6</v>
      </c>
      <c r="R1241" s="297">
        <v>3.9</v>
      </c>
      <c r="S1241" s="298">
        <v>39</v>
      </c>
      <c r="W1241" s="311"/>
      <c r="X1241" s="311"/>
      <c r="AB1241" s="311"/>
      <c r="AC1241" s="311">
        <v>10</v>
      </c>
      <c r="AD1241" s="311">
        <v>2.7E-2</v>
      </c>
      <c r="AE1241" s="311">
        <v>4.0000000000000001E-3</v>
      </c>
      <c r="AF1241" s="311">
        <v>1.2E-2</v>
      </c>
      <c r="AG1241" s="311">
        <v>0.1</v>
      </c>
      <c r="AH1241" s="311" t="s">
        <v>495</v>
      </c>
      <c r="AI1241" s="311">
        <v>1.2</v>
      </c>
      <c r="AJ1241" s="311">
        <v>1E-3</v>
      </c>
      <c r="AL1241" s="311"/>
    </row>
    <row r="1242" spans="2:38" ht="15" customHeight="1" x14ac:dyDescent="0.15">
      <c r="B1242" s="436"/>
      <c r="C1242" s="433"/>
      <c r="D1242" s="299" t="s">
        <v>518</v>
      </c>
      <c r="E1242" s="300">
        <v>2</v>
      </c>
      <c r="F1242" s="301">
        <v>4</v>
      </c>
      <c r="G1242" s="301">
        <v>13</v>
      </c>
      <c r="H1242" s="301">
        <v>17</v>
      </c>
      <c r="I1242" s="301">
        <v>30</v>
      </c>
      <c r="J1242" s="301">
        <v>13</v>
      </c>
      <c r="K1242" s="301">
        <v>10</v>
      </c>
      <c r="L1242" s="301">
        <v>0.12</v>
      </c>
      <c r="M1242" s="301">
        <v>1.93</v>
      </c>
      <c r="N1242" s="301">
        <v>2.0499999999999998</v>
      </c>
      <c r="O1242" s="301"/>
      <c r="P1242" s="301" t="s">
        <v>537</v>
      </c>
      <c r="Q1242" s="301">
        <v>1.2</v>
      </c>
      <c r="R1242" s="301">
        <v>5</v>
      </c>
      <c r="S1242" s="302">
        <v>30</v>
      </c>
      <c r="W1242" s="311"/>
      <c r="X1242" s="311"/>
      <c r="AB1242" s="311"/>
      <c r="AC1242" s="311">
        <v>5</v>
      </c>
      <c r="AD1242" s="311">
        <v>1.6E-2</v>
      </c>
      <c r="AE1242" s="311">
        <v>0</v>
      </c>
      <c r="AF1242" s="311">
        <v>1.7999999999999999E-2</v>
      </c>
      <c r="AG1242" s="311">
        <v>0.12</v>
      </c>
      <c r="AH1242" s="311" t="s">
        <v>495</v>
      </c>
      <c r="AI1242" s="311">
        <v>1.4</v>
      </c>
      <c r="AJ1242" s="311">
        <v>1E-3</v>
      </c>
      <c r="AL1242" s="311"/>
    </row>
    <row r="1243" spans="2:38" ht="15" customHeight="1" x14ac:dyDescent="0.15">
      <c r="B1243" s="436"/>
      <c r="C1243" s="433"/>
      <c r="D1243" s="299" t="s">
        <v>519</v>
      </c>
      <c r="E1243" s="300">
        <v>1</v>
      </c>
      <c r="F1243" s="301">
        <v>2</v>
      </c>
      <c r="G1243" s="301">
        <v>10</v>
      </c>
      <c r="H1243" s="301">
        <v>12</v>
      </c>
      <c r="I1243" s="301">
        <v>36</v>
      </c>
      <c r="J1243" s="301">
        <v>7</v>
      </c>
      <c r="K1243" s="301">
        <v>4</v>
      </c>
      <c r="L1243" s="301">
        <v>0.09</v>
      </c>
      <c r="M1243" s="301">
        <v>1.89</v>
      </c>
      <c r="N1243" s="301">
        <v>1.98</v>
      </c>
      <c r="O1243" s="301"/>
      <c r="P1243" s="301" t="s">
        <v>508</v>
      </c>
      <c r="Q1243" s="301">
        <v>1.3</v>
      </c>
      <c r="R1243" s="301">
        <v>6.3</v>
      </c>
      <c r="S1243" s="302">
        <v>27</v>
      </c>
      <c r="W1243" s="311"/>
      <c r="X1243" s="311"/>
      <c r="AB1243" s="311"/>
      <c r="AC1243" s="311">
        <v>16</v>
      </c>
      <c r="AD1243" s="311">
        <v>1.9E-2</v>
      </c>
      <c r="AE1243" s="311">
        <v>0</v>
      </c>
      <c r="AF1243" s="311">
        <v>3.1E-2</v>
      </c>
      <c r="AG1243" s="311">
        <v>0.16</v>
      </c>
      <c r="AH1243" s="311" t="s">
        <v>495</v>
      </c>
      <c r="AI1243" s="311">
        <v>1.6</v>
      </c>
      <c r="AJ1243" s="311">
        <v>1E-3</v>
      </c>
      <c r="AL1243" s="311"/>
    </row>
    <row r="1244" spans="2:38" ht="15" customHeight="1" x14ac:dyDescent="0.15">
      <c r="B1244" s="436"/>
      <c r="C1244" s="433"/>
      <c r="D1244" s="299" t="s">
        <v>521</v>
      </c>
      <c r="E1244" s="300">
        <v>1</v>
      </c>
      <c r="F1244" s="301">
        <v>1</v>
      </c>
      <c r="G1244" s="301">
        <v>9</v>
      </c>
      <c r="H1244" s="301">
        <v>10</v>
      </c>
      <c r="I1244" s="301">
        <v>36</v>
      </c>
      <c r="J1244" s="301">
        <v>22</v>
      </c>
      <c r="K1244" s="301">
        <v>10</v>
      </c>
      <c r="L1244" s="301">
        <v>7.0000000000000007E-2</v>
      </c>
      <c r="M1244" s="301">
        <v>1.89</v>
      </c>
      <c r="N1244" s="301">
        <v>1.96</v>
      </c>
      <c r="O1244" s="301"/>
      <c r="P1244" s="301" t="s">
        <v>536</v>
      </c>
      <c r="Q1244" s="301">
        <v>1.4</v>
      </c>
      <c r="R1244" s="301">
        <v>6.2</v>
      </c>
      <c r="S1244" s="302">
        <v>26</v>
      </c>
      <c r="W1244" s="311"/>
      <c r="X1244" s="311"/>
      <c r="AB1244" s="311"/>
      <c r="AC1244" s="311">
        <v>22</v>
      </c>
      <c r="AD1244" s="311">
        <v>1.9E-2</v>
      </c>
      <c r="AE1244" s="311">
        <v>5.0000000000000001E-3</v>
      </c>
      <c r="AF1244" s="311">
        <v>3.3000000000000002E-2</v>
      </c>
      <c r="AG1244" s="311">
        <v>0.22</v>
      </c>
      <c r="AH1244" s="311" t="s">
        <v>537</v>
      </c>
      <c r="AI1244" s="311">
        <v>0.3</v>
      </c>
      <c r="AJ1244" s="311">
        <v>1E-3</v>
      </c>
      <c r="AL1244" s="311"/>
    </row>
    <row r="1245" spans="2:38" ht="15" customHeight="1" x14ac:dyDescent="0.15">
      <c r="B1245" s="436"/>
      <c r="C1245" s="433"/>
      <c r="D1245" s="299" t="s">
        <v>522</v>
      </c>
      <c r="E1245" s="300">
        <v>1</v>
      </c>
      <c r="F1245" s="301">
        <v>0</v>
      </c>
      <c r="G1245" s="301">
        <v>9</v>
      </c>
      <c r="H1245" s="301">
        <v>9</v>
      </c>
      <c r="I1245" s="301">
        <v>36</v>
      </c>
      <c r="J1245" s="301">
        <v>14</v>
      </c>
      <c r="K1245" s="301">
        <v>9</v>
      </c>
      <c r="L1245" s="301">
        <v>0.08</v>
      </c>
      <c r="M1245" s="301">
        <v>1.88</v>
      </c>
      <c r="N1245" s="301">
        <v>1.96</v>
      </c>
      <c r="O1245" s="301"/>
      <c r="P1245" s="301" t="s">
        <v>500</v>
      </c>
      <c r="Q1245" s="301">
        <v>2.2999999999999998</v>
      </c>
      <c r="R1245" s="301">
        <v>6.3</v>
      </c>
      <c r="S1245" s="302">
        <v>26</v>
      </c>
      <c r="W1245" s="311"/>
      <c r="X1245" s="311"/>
      <c r="AB1245" s="311"/>
      <c r="AC1245" s="311">
        <v>18</v>
      </c>
      <c r="AD1245" s="311">
        <v>2.1999999999999999E-2</v>
      </c>
      <c r="AE1245" s="311">
        <v>1.2E-2</v>
      </c>
      <c r="AF1245" s="311">
        <v>0.03</v>
      </c>
      <c r="AG1245" s="311">
        <v>0.18</v>
      </c>
      <c r="AH1245" s="311" t="s">
        <v>520</v>
      </c>
      <c r="AI1245" s="311">
        <v>1.1000000000000001</v>
      </c>
      <c r="AJ1245" s="311">
        <v>2E-3</v>
      </c>
      <c r="AL1245" s="311"/>
    </row>
    <row r="1246" spans="2:38" ht="15" customHeight="1" x14ac:dyDescent="0.15">
      <c r="B1246" s="436"/>
      <c r="C1246" s="433"/>
      <c r="D1246" s="299" t="s">
        <v>523</v>
      </c>
      <c r="E1246" s="300">
        <v>1</v>
      </c>
      <c r="F1246" s="301">
        <v>0</v>
      </c>
      <c r="G1246" s="301">
        <v>8</v>
      </c>
      <c r="H1246" s="301">
        <v>8</v>
      </c>
      <c r="I1246" s="301">
        <v>37</v>
      </c>
      <c r="J1246" s="301">
        <v>16</v>
      </c>
      <c r="K1246" s="301">
        <v>7</v>
      </c>
      <c r="L1246" s="301">
        <v>0.12</v>
      </c>
      <c r="M1246" s="301">
        <v>1.89</v>
      </c>
      <c r="N1246" s="301">
        <v>2.0099999999999998</v>
      </c>
      <c r="O1246" s="301"/>
      <c r="P1246" s="301" t="s">
        <v>508</v>
      </c>
      <c r="Q1246" s="301">
        <v>2.2999999999999998</v>
      </c>
      <c r="R1246" s="301">
        <v>6</v>
      </c>
      <c r="S1246" s="302">
        <v>27</v>
      </c>
      <c r="W1246" s="311"/>
      <c r="X1246" s="311"/>
      <c r="AB1246" s="311"/>
      <c r="AC1246" s="311">
        <v>12</v>
      </c>
      <c r="AD1246" s="311">
        <v>1.7999999999999999E-2</v>
      </c>
      <c r="AE1246" s="311">
        <v>2.3E-2</v>
      </c>
      <c r="AF1246" s="311">
        <v>2.1000000000000001E-2</v>
      </c>
      <c r="AG1246" s="311">
        <v>0.12</v>
      </c>
      <c r="AH1246" s="311" t="s">
        <v>517</v>
      </c>
      <c r="AI1246" s="311">
        <v>0.6</v>
      </c>
      <c r="AJ1246" s="311">
        <v>2E-3</v>
      </c>
      <c r="AL1246" s="311"/>
    </row>
    <row r="1247" spans="2:38" ht="15" customHeight="1" x14ac:dyDescent="0.15">
      <c r="B1247" s="436"/>
      <c r="C1247" s="433"/>
      <c r="D1247" s="299" t="s">
        <v>524</v>
      </c>
      <c r="E1247" s="300">
        <v>1</v>
      </c>
      <c r="F1247" s="301">
        <v>0</v>
      </c>
      <c r="G1247" s="301">
        <v>10</v>
      </c>
      <c r="H1247" s="301">
        <v>10</v>
      </c>
      <c r="I1247" s="301">
        <v>35</v>
      </c>
      <c r="J1247" s="301">
        <v>9</v>
      </c>
      <c r="K1247" s="301">
        <v>7</v>
      </c>
      <c r="L1247" s="301">
        <v>0.08</v>
      </c>
      <c r="M1247" s="301">
        <v>1.87</v>
      </c>
      <c r="N1247" s="301">
        <v>1.95</v>
      </c>
      <c r="O1247" s="301"/>
      <c r="P1247" s="301" t="s">
        <v>500</v>
      </c>
      <c r="Q1247" s="301">
        <v>2.2000000000000002</v>
      </c>
      <c r="R1247" s="301">
        <v>3.9</v>
      </c>
      <c r="S1247" s="302">
        <v>30</v>
      </c>
      <c r="W1247" s="311"/>
      <c r="X1247" s="311"/>
      <c r="AB1247" s="311"/>
      <c r="AC1247" s="311">
        <v>10</v>
      </c>
      <c r="AD1247" s="311">
        <v>1.2999999999999999E-2</v>
      </c>
      <c r="AE1247" s="311">
        <v>0.03</v>
      </c>
      <c r="AF1247" s="311">
        <v>1.7000000000000001E-2</v>
      </c>
      <c r="AG1247" s="311">
        <v>0.12</v>
      </c>
      <c r="AH1247" s="311" t="s">
        <v>537</v>
      </c>
      <c r="AI1247" s="311">
        <v>1.2</v>
      </c>
      <c r="AJ1247" s="311">
        <v>2E-3</v>
      </c>
      <c r="AL1247" s="311"/>
    </row>
    <row r="1248" spans="2:38" ht="15" customHeight="1" x14ac:dyDescent="0.15">
      <c r="B1248" s="436"/>
      <c r="C1248" s="433"/>
      <c r="D1248" s="299" t="s">
        <v>525</v>
      </c>
      <c r="E1248" s="300">
        <v>1</v>
      </c>
      <c r="F1248" s="301">
        <v>0</v>
      </c>
      <c r="G1248" s="301">
        <v>8</v>
      </c>
      <c r="H1248" s="301">
        <v>8</v>
      </c>
      <c r="I1248" s="301">
        <v>33</v>
      </c>
      <c r="J1248" s="301">
        <v>8</v>
      </c>
      <c r="K1248" s="301">
        <v>8</v>
      </c>
      <c r="L1248" s="301">
        <v>0.1</v>
      </c>
      <c r="M1248" s="301">
        <v>1.89</v>
      </c>
      <c r="N1248" s="301">
        <v>1.99</v>
      </c>
      <c r="O1248" s="301"/>
      <c r="P1248" s="301" t="s">
        <v>500</v>
      </c>
      <c r="Q1248" s="301">
        <v>0.9</v>
      </c>
      <c r="R1248" s="301">
        <v>2.4</v>
      </c>
      <c r="S1248" s="302">
        <v>38</v>
      </c>
      <c r="W1248" s="311"/>
      <c r="X1248" s="311"/>
      <c r="AB1248" s="311"/>
      <c r="AC1248" s="311">
        <v>4</v>
      </c>
      <c r="AD1248" s="311">
        <v>7.0000000000000001E-3</v>
      </c>
      <c r="AE1248" s="311">
        <v>3.5999999999999997E-2</v>
      </c>
      <c r="AF1248" s="311">
        <v>1.2E-2</v>
      </c>
      <c r="AG1248" s="311">
        <v>0.09</v>
      </c>
      <c r="AH1248" s="311" t="s">
        <v>508</v>
      </c>
      <c r="AI1248" s="311">
        <v>1.3</v>
      </c>
      <c r="AJ1248" s="311">
        <v>1E-3</v>
      </c>
      <c r="AL1248" s="311"/>
    </row>
    <row r="1249" spans="2:38" ht="15" customHeight="1" x14ac:dyDescent="0.15">
      <c r="B1249" s="436"/>
      <c r="C1249" s="433"/>
      <c r="D1249" s="299" t="s">
        <v>526</v>
      </c>
      <c r="E1249" s="300">
        <v>1</v>
      </c>
      <c r="F1249" s="301">
        <v>0</v>
      </c>
      <c r="G1249" s="301">
        <v>18</v>
      </c>
      <c r="H1249" s="301">
        <v>18</v>
      </c>
      <c r="I1249" s="301">
        <v>21</v>
      </c>
      <c r="J1249" s="301">
        <v>17</v>
      </c>
      <c r="K1249" s="301">
        <v>5</v>
      </c>
      <c r="L1249" s="301">
        <v>0.15</v>
      </c>
      <c r="M1249" s="301">
        <v>1.88</v>
      </c>
      <c r="N1249" s="301">
        <v>2.0299999999999998</v>
      </c>
      <c r="O1249" s="301"/>
      <c r="P1249" s="301" t="s">
        <v>515</v>
      </c>
      <c r="Q1249" s="301">
        <v>0.7</v>
      </c>
      <c r="R1249" s="301">
        <v>0.1</v>
      </c>
      <c r="S1249" s="302">
        <v>43</v>
      </c>
      <c r="W1249" s="311"/>
      <c r="X1249" s="311"/>
      <c r="AB1249" s="311"/>
      <c r="AC1249" s="311">
        <v>10</v>
      </c>
      <c r="AD1249" s="311">
        <v>2.1999999999999999E-2</v>
      </c>
      <c r="AE1249" s="311">
        <v>3.5999999999999997E-2</v>
      </c>
      <c r="AF1249" s="311">
        <v>0.01</v>
      </c>
      <c r="AG1249" s="311">
        <v>7.0000000000000007E-2</v>
      </c>
      <c r="AH1249" s="311" t="s">
        <v>536</v>
      </c>
      <c r="AI1249" s="311">
        <v>1.4</v>
      </c>
      <c r="AJ1249" s="311">
        <v>1E-3</v>
      </c>
      <c r="AL1249" s="311"/>
    </row>
    <row r="1250" spans="2:38" ht="15" customHeight="1" x14ac:dyDescent="0.15">
      <c r="B1250" s="436"/>
      <c r="C1250" s="433"/>
      <c r="D1250" s="299" t="s">
        <v>527</v>
      </c>
      <c r="E1250" s="300">
        <v>1</v>
      </c>
      <c r="F1250" s="301">
        <v>0</v>
      </c>
      <c r="G1250" s="301">
        <v>20</v>
      </c>
      <c r="H1250" s="301">
        <v>20</v>
      </c>
      <c r="I1250" s="301">
        <v>17</v>
      </c>
      <c r="J1250" s="301">
        <v>12</v>
      </c>
      <c r="K1250" s="301">
        <v>11</v>
      </c>
      <c r="L1250" s="301">
        <v>0.12</v>
      </c>
      <c r="M1250" s="301">
        <v>1.89</v>
      </c>
      <c r="N1250" s="301">
        <v>2.0099999999999998</v>
      </c>
      <c r="O1250" s="301"/>
      <c r="P1250" s="301" t="s">
        <v>541</v>
      </c>
      <c r="Q1250" s="301">
        <v>1.5</v>
      </c>
      <c r="R1250" s="301">
        <v>-1.4</v>
      </c>
      <c r="S1250" s="302">
        <v>47</v>
      </c>
      <c r="W1250" s="311"/>
      <c r="X1250" s="311"/>
      <c r="AB1250" s="311"/>
      <c r="AC1250" s="311">
        <v>9</v>
      </c>
      <c r="AD1250" s="311">
        <v>1.4E-2</v>
      </c>
      <c r="AE1250" s="311">
        <v>3.5999999999999997E-2</v>
      </c>
      <c r="AF1250" s="311">
        <v>8.9999999999999993E-3</v>
      </c>
      <c r="AG1250" s="311">
        <v>0.08</v>
      </c>
      <c r="AH1250" s="311" t="s">
        <v>500</v>
      </c>
      <c r="AI1250" s="311">
        <v>2.2999999999999998</v>
      </c>
      <c r="AJ1250" s="311">
        <v>1E-3</v>
      </c>
      <c r="AL1250" s="311"/>
    </row>
    <row r="1251" spans="2:38" ht="15" customHeight="1" x14ac:dyDescent="0.15">
      <c r="B1251" s="436"/>
      <c r="C1251" s="433"/>
      <c r="D1251" s="299" t="s">
        <v>528</v>
      </c>
      <c r="E1251" s="300">
        <v>1</v>
      </c>
      <c r="F1251" s="301">
        <v>0</v>
      </c>
      <c r="G1251" s="301">
        <v>15</v>
      </c>
      <c r="H1251" s="301">
        <v>15</v>
      </c>
      <c r="I1251" s="301">
        <v>22</v>
      </c>
      <c r="J1251" s="301">
        <v>12</v>
      </c>
      <c r="K1251" s="301">
        <v>9</v>
      </c>
      <c r="L1251" s="301">
        <v>0.15</v>
      </c>
      <c r="M1251" s="301">
        <v>1.89</v>
      </c>
      <c r="N1251" s="301">
        <v>2.04</v>
      </c>
      <c r="O1251" s="301"/>
      <c r="P1251" s="301" t="s">
        <v>515</v>
      </c>
      <c r="Q1251" s="301">
        <v>1</v>
      </c>
      <c r="R1251" s="301">
        <v>-1.4</v>
      </c>
      <c r="S1251" s="302">
        <v>53</v>
      </c>
      <c r="W1251" s="311"/>
      <c r="X1251" s="311"/>
      <c r="AB1251" s="311"/>
      <c r="AC1251" s="311">
        <v>7</v>
      </c>
      <c r="AD1251" s="311">
        <v>1.6E-2</v>
      </c>
      <c r="AE1251" s="311">
        <v>3.6999999999999998E-2</v>
      </c>
      <c r="AF1251" s="311">
        <v>8.0000000000000002E-3</v>
      </c>
      <c r="AG1251" s="311">
        <v>0.12</v>
      </c>
      <c r="AH1251" s="311" t="s">
        <v>508</v>
      </c>
      <c r="AI1251" s="311">
        <v>2.2999999999999998</v>
      </c>
      <c r="AJ1251" s="311">
        <v>1E-3</v>
      </c>
      <c r="AL1251" s="311"/>
    </row>
    <row r="1252" spans="2:38" ht="15" customHeight="1" x14ac:dyDescent="0.15">
      <c r="B1252" s="436"/>
      <c r="C1252" s="433"/>
      <c r="D1252" s="299" t="s">
        <v>529</v>
      </c>
      <c r="E1252" s="300">
        <v>1</v>
      </c>
      <c r="F1252" s="301">
        <v>0</v>
      </c>
      <c r="G1252" s="301">
        <v>16</v>
      </c>
      <c r="H1252" s="301">
        <v>16</v>
      </c>
      <c r="I1252" s="301">
        <v>16</v>
      </c>
      <c r="J1252" s="301">
        <v>9</v>
      </c>
      <c r="K1252" s="301">
        <v>7</v>
      </c>
      <c r="L1252" s="301">
        <v>0.17</v>
      </c>
      <c r="M1252" s="301">
        <v>1.89</v>
      </c>
      <c r="N1252" s="301">
        <v>2.06</v>
      </c>
      <c r="O1252" s="301"/>
      <c r="P1252" s="301" t="s">
        <v>520</v>
      </c>
      <c r="Q1252" s="301">
        <v>0.4</v>
      </c>
      <c r="R1252" s="301">
        <v>-2.8</v>
      </c>
      <c r="S1252" s="302">
        <v>60</v>
      </c>
      <c r="W1252" s="311"/>
      <c r="X1252" s="311"/>
      <c r="AB1252" s="311"/>
      <c r="AC1252" s="311">
        <v>7</v>
      </c>
      <c r="AD1252" s="311">
        <v>8.9999999999999993E-3</v>
      </c>
      <c r="AE1252" s="311">
        <v>3.5000000000000003E-2</v>
      </c>
      <c r="AF1252" s="311">
        <v>0.01</v>
      </c>
      <c r="AG1252" s="311">
        <v>0.08</v>
      </c>
      <c r="AH1252" s="311" t="s">
        <v>500</v>
      </c>
      <c r="AI1252" s="311">
        <v>2.2000000000000002</v>
      </c>
      <c r="AJ1252" s="311">
        <v>1E-3</v>
      </c>
      <c r="AL1252" s="311"/>
    </row>
    <row r="1253" spans="2:38" ht="15" customHeight="1" x14ac:dyDescent="0.15">
      <c r="B1253" s="436"/>
      <c r="C1253" s="433"/>
      <c r="D1253" s="299" t="s">
        <v>530</v>
      </c>
      <c r="E1253" s="300">
        <v>1</v>
      </c>
      <c r="F1253" s="301">
        <v>0</v>
      </c>
      <c r="G1253" s="301">
        <v>11</v>
      </c>
      <c r="H1253" s="301">
        <v>11</v>
      </c>
      <c r="I1253" s="301">
        <v>17</v>
      </c>
      <c r="J1253" s="301">
        <v>9</v>
      </c>
      <c r="K1253" s="301">
        <v>9</v>
      </c>
      <c r="L1253" s="301">
        <v>0.12</v>
      </c>
      <c r="M1253" s="301">
        <v>1.88</v>
      </c>
      <c r="N1253" s="301">
        <v>2</v>
      </c>
      <c r="O1253" s="301"/>
      <c r="P1253" s="301" t="s">
        <v>540</v>
      </c>
      <c r="Q1253" s="301">
        <v>1</v>
      </c>
      <c r="R1253" s="301">
        <v>-4.0999999999999996</v>
      </c>
      <c r="S1253" s="302">
        <v>65</v>
      </c>
      <c r="W1253" s="311"/>
      <c r="X1253" s="311"/>
      <c r="AB1253" s="311"/>
      <c r="AC1253" s="311">
        <v>8</v>
      </c>
      <c r="AD1253" s="311">
        <v>8.0000000000000002E-3</v>
      </c>
      <c r="AE1253" s="311">
        <v>3.3000000000000002E-2</v>
      </c>
      <c r="AF1253" s="311">
        <v>8.0000000000000002E-3</v>
      </c>
      <c r="AG1253" s="311">
        <v>0.1</v>
      </c>
      <c r="AH1253" s="311" t="s">
        <v>500</v>
      </c>
      <c r="AI1253" s="311">
        <v>0.9</v>
      </c>
      <c r="AJ1253" s="311">
        <v>1E-3</v>
      </c>
      <c r="AL1253" s="311"/>
    </row>
    <row r="1254" spans="2:38" ht="15" customHeight="1" x14ac:dyDescent="0.15">
      <c r="B1254" s="436"/>
      <c r="C1254" s="434"/>
      <c r="D1254" s="299" t="s">
        <v>531</v>
      </c>
      <c r="E1254" s="300">
        <v>1</v>
      </c>
      <c r="F1254" s="301">
        <v>0</v>
      </c>
      <c r="G1254" s="301">
        <v>11</v>
      </c>
      <c r="H1254" s="301">
        <v>11</v>
      </c>
      <c r="I1254" s="301">
        <v>16</v>
      </c>
      <c r="J1254" s="301">
        <v>10</v>
      </c>
      <c r="K1254" s="301">
        <v>6</v>
      </c>
      <c r="L1254" s="301">
        <v>0.11</v>
      </c>
      <c r="M1254" s="301">
        <v>1.9</v>
      </c>
      <c r="N1254" s="301">
        <v>2.0099999999999998</v>
      </c>
      <c r="O1254" s="301"/>
      <c r="P1254" s="301" t="s">
        <v>495</v>
      </c>
      <c r="Q1254" s="301">
        <v>0.7</v>
      </c>
      <c r="R1254" s="301">
        <v>-4</v>
      </c>
      <c r="S1254" s="302">
        <v>67</v>
      </c>
      <c r="W1254" s="311"/>
      <c r="X1254" s="311"/>
      <c r="AB1254" s="311"/>
      <c r="AC1254" s="311">
        <v>5</v>
      </c>
      <c r="AD1254" s="311">
        <v>1.7000000000000001E-2</v>
      </c>
      <c r="AE1254" s="311">
        <v>2.1000000000000001E-2</v>
      </c>
      <c r="AF1254" s="311">
        <v>1.7999999999999999E-2</v>
      </c>
      <c r="AG1254" s="311">
        <v>0.15</v>
      </c>
      <c r="AH1254" s="311" t="s">
        <v>515</v>
      </c>
      <c r="AI1254" s="311">
        <v>0.7</v>
      </c>
      <c r="AJ1254" s="311">
        <v>1E-3</v>
      </c>
      <c r="AL1254" s="311"/>
    </row>
    <row r="1255" spans="2:38" ht="15" customHeight="1" x14ac:dyDescent="0.15">
      <c r="B1255" s="436"/>
      <c r="C1255" s="432">
        <v>42761</v>
      </c>
      <c r="D1255" s="299" t="s">
        <v>494</v>
      </c>
      <c r="E1255" s="300">
        <v>1</v>
      </c>
      <c r="F1255" s="301">
        <v>0</v>
      </c>
      <c r="G1255" s="301">
        <v>12</v>
      </c>
      <c r="H1255" s="301">
        <v>12</v>
      </c>
      <c r="I1255" s="301">
        <v>8</v>
      </c>
      <c r="J1255" s="301">
        <v>7</v>
      </c>
      <c r="K1255" s="301">
        <v>8</v>
      </c>
      <c r="L1255" s="301">
        <v>0.14000000000000001</v>
      </c>
      <c r="M1255" s="301">
        <v>1.94</v>
      </c>
      <c r="N1255" s="301">
        <v>2.08</v>
      </c>
      <c r="O1255" s="301"/>
      <c r="P1255" s="301" t="s">
        <v>495</v>
      </c>
      <c r="Q1255" s="301">
        <v>1.8</v>
      </c>
      <c r="R1255" s="301">
        <v>-5.7</v>
      </c>
      <c r="S1255" s="302">
        <v>66</v>
      </c>
      <c r="W1255" s="311"/>
      <c r="AB1255" s="311"/>
      <c r="AC1255" s="311">
        <v>11</v>
      </c>
      <c r="AD1255" s="311">
        <v>1.2E-2</v>
      </c>
      <c r="AE1255" s="311">
        <v>1.7000000000000001E-2</v>
      </c>
      <c r="AF1255" s="311">
        <v>0.02</v>
      </c>
      <c r="AG1255" s="311">
        <v>0.12</v>
      </c>
      <c r="AH1255" s="311" t="s">
        <v>541</v>
      </c>
      <c r="AI1255" s="311">
        <v>1.5</v>
      </c>
      <c r="AJ1255" s="311">
        <v>1E-3</v>
      </c>
      <c r="AL1255" s="311"/>
    </row>
    <row r="1256" spans="2:38" ht="15" customHeight="1" x14ac:dyDescent="0.15">
      <c r="B1256" s="436"/>
      <c r="C1256" s="433"/>
      <c r="D1256" s="299" t="s">
        <v>497</v>
      </c>
      <c r="E1256" s="300">
        <v>1</v>
      </c>
      <c r="F1256" s="301">
        <v>0</v>
      </c>
      <c r="G1256" s="301">
        <v>9</v>
      </c>
      <c r="H1256" s="301">
        <v>9</v>
      </c>
      <c r="I1256" s="301">
        <v>10</v>
      </c>
      <c r="J1256" s="301">
        <v>14</v>
      </c>
      <c r="K1256" s="301">
        <v>7</v>
      </c>
      <c r="L1256" s="301">
        <v>0.11</v>
      </c>
      <c r="M1256" s="301">
        <v>2.02</v>
      </c>
      <c r="N1256" s="301">
        <v>2.13</v>
      </c>
      <c r="O1256" s="301"/>
      <c r="P1256" s="301" t="s">
        <v>495</v>
      </c>
      <c r="Q1256" s="301">
        <v>1.2</v>
      </c>
      <c r="R1256" s="301">
        <v>-5.7</v>
      </c>
      <c r="S1256" s="302">
        <v>69</v>
      </c>
      <c r="W1256" s="311"/>
      <c r="X1256" s="311"/>
      <c r="AB1256" s="311"/>
      <c r="AC1256" s="311">
        <v>9</v>
      </c>
      <c r="AD1256" s="311">
        <v>1.2E-2</v>
      </c>
      <c r="AE1256" s="311">
        <v>2.1999999999999999E-2</v>
      </c>
      <c r="AF1256" s="311">
        <v>1.4999999999999999E-2</v>
      </c>
      <c r="AG1256" s="311">
        <v>0.15</v>
      </c>
      <c r="AH1256" s="311" t="s">
        <v>515</v>
      </c>
      <c r="AI1256" s="311">
        <v>1</v>
      </c>
      <c r="AJ1256" s="311">
        <v>1E-3</v>
      </c>
      <c r="AL1256" s="311"/>
    </row>
    <row r="1257" spans="2:38" ht="15" customHeight="1" x14ac:dyDescent="0.15">
      <c r="B1257" s="436"/>
      <c r="C1257" s="433"/>
      <c r="D1257" s="299" t="s">
        <v>499</v>
      </c>
      <c r="E1257" s="300">
        <v>1</v>
      </c>
      <c r="F1257" s="301">
        <v>0</v>
      </c>
      <c r="G1257" s="301">
        <v>9</v>
      </c>
      <c r="H1257" s="301">
        <v>9</v>
      </c>
      <c r="I1257" s="301">
        <v>11</v>
      </c>
      <c r="J1257" s="301">
        <v>12</v>
      </c>
      <c r="K1257" s="301">
        <v>8</v>
      </c>
      <c r="L1257" s="301">
        <v>0.12</v>
      </c>
      <c r="M1257" s="301">
        <v>2.06</v>
      </c>
      <c r="N1257" s="301">
        <v>2.1800000000000002</v>
      </c>
      <c r="O1257" s="301"/>
      <c r="P1257" s="301" t="s">
        <v>532</v>
      </c>
      <c r="Q1257" s="301">
        <v>0.4</v>
      </c>
      <c r="R1257" s="301">
        <v>-6.9</v>
      </c>
      <c r="S1257" s="302">
        <v>73</v>
      </c>
      <c r="W1257" s="311"/>
      <c r="X1257" s="311"/>
      <c r="AB1257" s="311"/>
      <c r="AC1257" s="311">
        <v>7</v>
      </c>
      <c r="AD1257" s="311">
        <v>8.9999999999999993E-3</v>
      </c>
      <c r="AE1257" s="311">
        <v>1.6E-2</v>
      </c>
      <c r="AF1257" s="311">
        <v>1.6E-2</v>
      </c>
      <c r="AG1257" s="311">
        <v>0.17</v>
      </c>
      <c r="AH1257" s="311" t="s">
        <v>520</v>
      </c>
      <c r="AI1257" s="311">
        <v>0.4</v>
      </c>
      <c r="AJ1257" s="311">
        <v>1E-3</v>
      </c>
      <c r="AL1257" s="311"/>
    </row>
    <row r="1258" spans="2:38" ht="15" customHeight="1" x14ac:dyDescent="0.15">
      <c r="B1258" s="436"/>
      <c r="C1258" s="433"/>
      <c r="D1258" s="299" t="s">
        <v>502</v>
      </c>
      <c r="E1258" s="300">
        <v>1</v>
      </c>
      <c r="F1258" s="301">
        <v>0</v>
      </c>
      <c r="G1258" s="301">
        <v>11</v>
      </c>
      <c r="H1258" s="301">
        <v>11</v>
      </c>
      <c r="I1258" s="301">
        <v>6</v>
      </c>
      <c r="J1258" s="301">
        <v>15</v>
      </c>
      <c r="K1258" s="301">
        <v>8</v>
      </c>
      <c r="L1258" s="301">
        <v>0.13</v>
      </c>
      <c r="M1258" s="301">
        <v>2.1</v>
      </c>
      <c r="N1258" s="301">
        <v>2.23</v>
      </c>
      <c r="O1258" s="301"/>
      <c r="P1258" s="301" t="s">
        <v>500</v>
      </c>
      <c r="Q1258" s="301">
        <v>0.5</v>
      </c>
      <c r="R1258" s="301">
        <v>-6.6</v>
      </c>
      <c r="S1258" s="302">
        <v>72</v>
      </c>
      <c r="W1258" s="311"/>
      <c r="X1258" s="311"/>
      <c r="AB1258" s="311"/>
      <c r="AC1258" s="311">
        <v>9</v>
      </c>
      <c r="AD1258" s="311">
        <v>8.9999999999999993E-3</v>
      </c>
      <c r="AE1258" s="311">
        <v>1.7000000000000001E-2</v>
      </c>
      <c r="AF1258" s="311">
        <v>1.0999999999999999E-2</v>
      </c>
      <c r="AG1258" s="311">
        <v>0.12</v>
      </c>
      <c r="AH1258" s="311" t="s">
        <v>540</v>
      </c>
      <c r="AI1258" s="311">
        <v>1</v>
      </c>
      <c r="AJ1258" s="311">
        <v>1E-3</v>
      </c>
      <c r="AL1258" s="311"/>
    </row>
    <row r="1259" spans="2:38" ht="15" customHeight="1" x14ac:dyDescent="0.15">
      <c r="B1259" s="436"/>
      <c r="C1259" s="433"/>
      <c r="D1259" s="299" t="s">
        <v>505</v>
      </c>
      <c r="E1259" s="300">
        <v>1</v>
      </c>
      <c r="F1259" s="301">
        <v>0</v>
      </c>
      <c r="G1259" s="301">
        <v>10</v>
      </c>
      <c r="H1259" s="301">
        <v>10</v>
      </c>
      <c r="I1259" s="301">
        <v>5</v>
      </c>
      <c r="J1259" s="301">
        <v>11</v>
      </c>
      <c r="K1259" s="301">
        <v>9</v>
      </c>
      <c r="L1259" s="301">
        <v>0.11</v>
      </c>
      <c r="M1259" s="301">
        <v>2.2400000000000002</v>
      </c>
      <c r="N1259" s="301">
        <v>2.35</v>
      </c>
      <c r="O1259" s="301"/>
      <c r="P1259" s="301" t="s">
        <v>500</v>
      </c>
      <c r="Q1259" s="301">
        <v>0.6</v>
      </c>
      <c r="R1259" s="301">
        <v>-7.3</v>
      </c>
      <c r="S1259" s="302">
        <v>67</v>
      </c>
      <c r="W1259" s="311"/>
      <c r="X1259" s="311"/>
      <c r="AB1259" s="311"/>
      <c r="AC1259" s="311">
        <v>6</v>
      </c>
      <c r="AD1259" s="311">
        <v>0.01</v>
      </c>
      <c r="AE1259" s="311">
        <v>1.6E-2</v>
      </c>
      <c r="AF1259" s="311">
        <v>1.0999999999999999E-2</v>
      </c>
      <c r="AG1259" s="311">
        <v>0.11</v>
      </c>
      <c r="AH1259" s="311" t="s">
        <v>495</v>
      </c>
      <c r="AI1259" s="311">
        <v>0.7</v>
      </c>
      <c r="AJ1259" s="311">
        <v>1E-3</v>
      </c>
      <c r="AL1259" s="311"/>
    </row>
    <row r="1260" spans="2:38" ht="15" customHeight="1" x14ac:dyDescent="0.15">
      <c r="B1260" s="436"/>
      <c r="C1260" s="433"/>
      <c r="D1260" s="299" t="s">
        <v>507</v>
      </c>
      <c r="E1260" s="300">
        <v>1</v>
      </c>
      <c r="F1260" s="301">
        <v>0</v>
      </c>
      <c r="G1260" s="301">
        <v>11</v>
      </c>
      <c r="H1260" s="301">
        <v>11</v>
      </c>
      <c r="I1260" s="301">
        <v>3</v>
      </c>
      <c r="J1260" s="301">
        <v>6</v>
      </c>
      <c r="K1260" s="301">
        <v>9</v>
      </c>
      <c r="L1260" s="301">
        <v>0.1</v>
      </c>
      <c r="M1260" s="301">
        <v>2.33</v>
      </c>
      <c r="N1260" s="301">
        <v>2.4300000000000002</v>
      </c>
      <c r="O1260" s="301"/>
      <c r="P1260" s="301" t="s">
        <v>495</v>
      </c>
      <c r="Q1260" s="301">
        <v>1.4</v>
      </c>
      <c r="R1260" s="301">
        <v>-8</v>
      </c>
      <c r="S1260" s="302">
        <v>70</v>
      </c>
      <c r="W1260" s="311"/>
      <c r="X1260" s="311"/>
      <c r="AB1260" s="311"/>
      <c r="AC1260" s="311">
        <v>8</v>
      </c>
      <c r="AD1260" s="311">
        <v>7.0000000000000001E-3</v>
      </c>
      <c r="AE1260" s="311">
        <v>8.0000000000000002E-3</v>
      </c>
      <c r="AF1260" s="311">
        <v>1.2E-2</v>
      </c>
      <c r="AG1260" s="311">
        <v>0.14000000000000001</v>
      </c>
      <c r="AH1260" s="311" t="s">
        <v>495</v>
      </c>
      <c r="AI1260" s="311">
        <v>1.8</v>
      </c>
      <c r="AJ1260" s="311">
        <v>1E-3</v>
      </c>
      <c r="AL1260" s="311"/>
    </row>
    <row r="1261" spans="2:38" ht="15" customHeight="1" x14ac:dyDescent="0.15">
      <c r="B1261" s="436"/>
      <c r="C1261" s="433"/>
      <c r="D1261" s="299" t="s">
        <v>510</v>
      </c>
      <c r="E1261" s="300">
        <v>1</v>
      </c>
      <c r="F1261" s="301">
        <v>4</v>
      </c>
      <c r="G1261" s="301">
        <v>15</v>
      </c>
      <c r="H1261" s="301">
        <v>19</v>
      </c>
      <c r="I1261" s="301">
        <v>0</v>
      </c>
      <c r="J1261" s="301">
        <v>10</v>
      </c>
      <c r="K1261" s="301">
        <v>9</v>
      </c>
      <c r="L1261" s="301">
        <v>0.14000000000000001</v>
      </c>
      <c r="M1261" s="301">
        <v>2.13</v>
      </c>
      <c r="N1261" s="301">
        <v>2.27</v>
      </c>
      <c r="O1261" s="301"/>
      <c r="P1261" s="301" t="s">
        <v>508</v>
      </c>
      <c r="Q1261" s="301">
        <v>1.1000000000000001</v>
      </c>
      <c r="R1261" s="301">
        <v>-7.2</v>
      </c>
      <c r="S1261" s="302">
        <v>75</v>
      </c>
      <c r="W1261" s="311"/>
      <c r="X1261" s="311"/>
      <c r="AB1261" s="311"/>
      <c r="AC1261" s="311">
        <v>7</v>
      </c>
      <c r="AD1261" s="311">
        <v>1.4E-2</v>
      </c>
      <c r="AE1261" s="311">
        <v>0.01</v>
      </c>
      <c r="AF1261" s="311">
        <v>8.9999999999999993E-3</v>
      </c>
      <c r="AG1261" s="311">
        <v>0.11</v>
      </c>
      <c r="AH1261" s="311" t="s">
        <v>495</v>
      </c>
      <c r="AI1261" s="311">
        <v>1.2</v>
      </c>
      <c r="AJ1261" s="311">
        <v>1E-3</v>
      </c>
      <c r="AL1261" s="311"/>
    </row>
    <row r="1262" spans="2:38" ht="15" customHeight="1" x14ac:dyDescent="0.15">
      <c r="B1262" s="436"/>
      <c r="C1262" s="433"/>
      <c r="D1262" s="299" t="s">
        <v>512</v>
      </c>
      <c r="E1262" s="300">
        <v>1</v>
      </c>
      <c r="F1262" s="301">
        <v>14</v>
      </c>
      <c r="G1262" s="301">
        <v>19</v>
      </c>
      <c r="H1262" s="301">
        <v>33</v>
      </c>
      <c r="I1262" s="301">
        <v>1</v>
      </c>
      <c r="J1262" s="301">
        <v>17</v>
      </c>
      <c r="K1262" s="301">
        <v>15</v>
      </c>
      <c r="L1262" s="301">
        <v>0.17</v>
      </c>
      <c r="M1262" s="301">
        <v>2.2200000000000002</v>
      </c>
      <c r="N1262" s="301">
        <v>2.39</v>
      </c>
      <c r="O1262" s="301"/>
      <c r="P1262" s="301" t="s">
        <v>495</v>
      </c>
      <c r="Q1262" s="301">
        <v>1.1000000000000001</v>
      </c>
      <c r="R1262" s="301">
        <v>-3.9</v>
      </c>
      <c r="S1262" s="302">
        <v>62</v>
      </c>
      <c r="W1262" s="311"/>
      <c r="X1262" s="311"/>
      <c r="AB1262" s="311"/>
      <c r="AC1262" s="311">
        <v>8</v>
      </c>
      <c r="AD1262" s="311">
        <v>1.2E-2</v>
      </c>
      <c r="AE1262" s="311">
        <v>1.0999999999999999E-2</v>
      </c>
      <c r="AF1262" s="311">
        <v>8.9999999999999993E-3</v>
      </c>
      <c r="AG1262" s="311">
        <v>0.12</v>
      </c>
      <c r="AH1262" s="311" t="s">
        <v>532</v>
      </c>
      <c r="AI1262" s="311">
        <v>0.4</v>
      </c>
      <c r="AJ1262" s="311">
        <v>1E-3</v>
      </c>
      <c r="AL1262" s="311"/>
    </row>
    <row r="1263" spans="2:38" ht="15" customHeight="1" x14ac:dyDescent="0.15">
      <c r="B1263" s="436"/>
      <c r="C1263" s="433"/>
      <c r="D1263" s="299" t="s">
        <v>513</v>
      </c>
      <c r="E1263" s="300">
        <v>1</v>
      </c>
      <c r="F1263" s="301">
        <v>9</v>
      </c>
      <c r="G1263" s="301">
        <v>15</v>
      </c>
      <c r="H1263" s="301">
        <v>24</v>
      </c>
      <c r="I1263" s="301">
        <v>8</v>
      </c>
      <c r="J1263" s="301">
        <v>15</v>
      </c>
      <c r="K1263" s="301">
        <v>12</v>
      </c>
      <c r="L1263" s="301">
        <v>0.14000000000000001</v>
      </c>
      <c r="M1263" s="301">
        <v>2.12</v>
      </c>
      <c r="N1263" s="301">
        <v>2.2599999999999998</v>
      </c>
      <c r="O1263" s="301"/>
      <c r="P1263" s="301" t="s">
        <v>500</v>
      </c>
      <c r="Q1263" s="301">
        <v>2</v>
      </c>
      <c r="R1263" s="301">
        <v>0</v>
      </c>
      <c r="S1263" s="302">
        <v>52</v>
      </c>
      <c r="W1263" s="311"/>
      <c r="X1263" s="311"/>
      <c r="AB1263" s="311"/>
      <c r="AC1263" s="311">
        <v>8</v>
      </c>
      <c r="AD1263" s="311">
        <v>1.4999999999999999E-2</v>
      </c>
      <c r="AE1263" s="311">
        <v>6.0000000000000001E-3</v>
      </c>
      <c r="AF1263" s="311">
        <v>1.0999999999999999E-2</v>
      </c>
      <c r="AG1263" s="311">
        <v>0.13</v>
      </c>
      <c r="AH1263" s="311" t="s">
        <v>500</v>
      </c>
      <c r="AI1263" s="311">
        <v>0.5</v>
      </c>
      <c r="AJ1263" s="311">
        <v>1E-3</v>
      </c>
      <c r="AL1263" s="311"/>
    </row>
    <row r="1264" spans="2:38" ht="15" customHeight="1" thickBot="1" x14ac:dyDescent="0.2">
      <c r="B1264" s="436"/>
      <c r="C1264" s="433"/>
      <c r="D1264" s="312" t="s">
        <v>514</v>
      </c>
      <c r="E1264" s="313">
        <v>2</v>
      </c>
      <c r="F1264" s="306">
        <v>5</v>
      </c>
      <c r="G1264" s="306">
        <v>14</v>
      </c>
      <c r="H1264" s="306">
        <v>19</v>
      </c>
      <c r="I1264" s="306">
        <v>16</v>
      </c>
      <c r="J1264" s="306">
        <v>21</v>
      </c>
      <c r="K1264" s="306">
        <v>18</v>
      </c>
      <c r="L1264" s="306" t="s">
        <v>503</v>
      </c>
      <c r="M1264" s="306" t="s">
        <v>503</v>
      </c>
      <c r="N1264" s="306" t="s">
        <v>503</v>
      </c>
      <c r="O1264" s="306"/>
      <c r="P1264" s="306" t="s">
        <v>540</v>
      </c>
      <c r="Q1264" s="306">
        <v>0.7</v>
      </c>
      <c r="R1264" s="306">
        <v>3.7</v>
      </c>
      <c r="S1264" s="307">
        <v>38</v>
      </c>
      <c r="W1264" s="311"/>
      <c r="X1264" s="311"/>
      <c r="AB1264" s="311"/>
      <c r="AC1264" s="311">
        <v>9</v>
      </c>
      <c r="AD1264" s="311">
        <v>1.0999999999999999E-2</v>
      </c>
      <c r="AE1264" s="311">
        <v>5.0000000000000001E-3</v>
      </c>
      <c r="AF1264" s="311">
        <v>0.01</v>
      </c>
      <c r="AG1264" s="311">
        <v>0.11</v>
      </c>
      <c r="AH1264" s="311" t="s">
        <v>500</v>
      </c>
      <c r="AI1264" s="311">
        <v>0.6</v>
      </c>
      <c r="AJ1264" s="311">
        <v>1E-3</v>
      </c>
      <c r="AL1264" s="311"/>
    </row>
    <row r="1265" spans="2:38" ht="15" customHeight="1" x14ac:dyDescent="0.15">
      <c r="B1265" s="436" t="s">
        <v>539</v>
      </c>
      <c r="C1265" s="433"/>
      <c r="D1265" s="295" t="s">
        <v>516</v>
      </c>
      <c r="E1265" s="296" t="s">
        <v>503</v>
      </c>
      <c r="F1265" s="297" t="s">
        <v>503</v>
      </c>
      <c r="G1265" s="297" t="s">
        <v>503</v>
      </c>
      <c r="H1265" s="297" t="s">
        <v>503</v>
      </c>
      <c r="I1265" s="297" t="s">
        <v>503</v>
      </c>
      <c r="J1265" s="297">
        <v>15</v>
      </c>
      <c r="K1265" s="297" t="s">
        <v>503</v>
      </c>
      <c r="L1265" s="297" t="s">
        <v>503</v>
      </c>
      <c r="M1265" s="297" t="s">
        <v>503</v>
      </c>
      <c r="N1265" s="297" t="s">
        <v>503</v>
      </c>
      <c r="O1265" s="297"/>
      <c r="P1265" s="297" t="s">
        <v>520</v>
      </c>
      <c r="Q1265" s="297">
        <v>2.5</v>
      </c>
      <c r="R1265" s="297">
        <v>6.3</v>
      </c>
      <c r="S1265" s="298">
        <v>32</v>
      </c>
      <c r="W1265" s="311"/>
      <c r="X1265" s="311"/>
      <c r="AB1265" s="311"/>
      <c r="AC1265" s="311">
        <v>9</v>
      </c>
      <c r="AD1265" s="311">
        <v>6.0000000000000001E-3</v>
      </c>
      <c r="AE1265" s="311">
        <v>3.0000000000000001E-3</v>
      </c>
      <c r="AF1265" s="311">
        <v>1.0999999999999999E-2</v>
      </c>
      <c r="AG1265" s="311">
        <v>0.1</v>
      </c>
      <c r="AH1265" s="311" t="s">
        <v>495</v>
      </c>
      <c r="AI1265" s="311">
        <v>1.4</v>
      </c>
      <c r="AJ1265" s="311">
        <v>1E-3</v>
      </c>
      <c r="AL1265" s="311"/>
    </row>
    <row r="1266" spans="2:38" ht="15" customHeight="1" x14ac:dyDescent="0.15">
      <c r="B1266" s="436"/>
      <c r="C1266" s="433"/>
      <c r="D1266" s="299" t="s">
        <v>518</v>
      </c>
      <c r="E1266" s="300">
        <v>1</v>
      </c>
      <c r="F1266" s="301">
        <v>2</v>
      </c>
      <c r="G1266" s="301">
        <v>8</v>
      </c>
      <c r="H1266" s="301">
        <v>10</v>
      </c>
      <c r="I1266" s="301">
        <v>32</v>
      </c>
      <c r="J1266" s="301">
        <v>14</v>
      </c>
      <c r="K1266" s="301">
        <v>9</v>
      </c>
      <c r="L1266" s="301">
        <v>0.04</v>
      </c>
      <c r="M1266" s="301">
        <v>1.9</v>
      </c>
      <c r="N1266" s="301">
        <v>1.94</v>
      </c>
      <c r="O1266" s="301"/>
      <c r="P1266" s="301" t="s">
        <v>517</v>
      </c>
      <c r="Q1266" s="301">
        <v>2.8</v>
      </c>
      <c r="R1266" s="301">
        <v>6.9</v>
      </c>
      <c r="S1266" s="302">
        <v>29</v>
      </c>
      <c r="W1266" s="311"/>
      <c r="X1266" s="311"/>
      <c r="AB1266" s="311"/>
      <c r="AC1266" s="311">
        <v>9</v>
      </c>
      <c r="AD1266" s="311">
        <v>0.01</v>
      </c>
      <c r="AE1266" s="311">
        <v>0</v>
      </c>
      <c r="AF1266" s="311">
        <v>1.9E-2</v>
      </c>
      <c r="AG1266" s="311">
        <v>0.14000000000000001</v>
      </c>
      <c r="AH1266" s="311" t="s">
        <v>508</v>
      </c>
      <c r="AI1266" s="311">
        <v>1.1000000000000001</v>
      </c>
      <c r="AJ1266" s="311">
        <v>1E-3</v>
      </c>
      <c r="AL1266" s="311"/>
    </row>
    <row r="1267" spans="2:38" ht="15" customHeight="1" x14ac:dyDescent="0.15">
      <c r="B1267" s="436"/>
      <c r="C1267" s="433"/>
      <c r="D1267" s="299" t="s">
        <v>519</v>
      </c>
      <c r="E1267" s="300">
        <v>2</v>
      </c>
      <c r="F1267" s="301">
        <v>2</v>
      </c>
      <c r="G1267" s="301">
        <v>10</v>
      </c>
      <c r="H1267" s="301">
        <v>12</v>
      </c>
      <c r="I1267" s="301">
        <v>33</v>
      </c>
      <c r="J1267" s="301">
        <v>14</v>
      </c>
      <c r="K1267" s="301">
        <v>13</v>
      </c>
      <c r="L1267" s="301">
        <v>0.08</v>
      </c>
      <c r="M1267" s="301">
        <v>1.9</v>
      </c>
      <c r="N1267" s="301">
        <v>1.98</v>
      </c>
      <c r="O1267" s="301"/>
      <c r="P1267" s="301" t="s">
        <v>520</v>
      </c>
      <c r="Q1267" s="301">
        <v>2.5</v>
      </c>
      <c r="R1267" s="301">
        <v>8.1</v>
      </c>
      <c r="S1267" s="302">
        <v>26</v>
      </c>
      <c r="W1267" s="311"/>
      <c r="X1267" s="311"/>
      <c r="AB1267" s="311"/>
      <c r="AC1267" s="311">
        <v>15</v>
      </c>
      <c r="AD1267" s="311">
        <v>1.7000000000000001E-2</v>
      </c>
      <c r="AE1267" s="311">
        <v>1E-3</v>
      </c>
      <c r="AF1267" s="311">
        <v>3.3000000000000002E-2</v>
      </c>
      <c r="AG1267" s="311">
        <v>0.17</v>
      </c>
      <c r="AH1267" s="311" t="s">
        <v>495</v>
      </c>
      <c r="AI1267" s="311">
        <v>1.1000000000000001</v>
      </c>
      <c r="AJ1267" s="311">
        <v>1E-3</v>
      </c>
      <c r="AL1267" s="311"/>
    </row>
    <row r="1268" spans="2:38" ht="15" customHeight="1" x14ac:dyDescent="0.15">
      <c r="B1268" s="436"/>
      <c r="C1268" s="433"/>
      <c r="D1268" s="299" t="s">
        <v>521</v>
      </c>
      <c r="E1268" s="300">
        <v>2</v>
      </c>
      <c r="F1268" s="301">
        <v>2</v>
      </c>
      <c r="G1268" s="301">
        <v>10</v>
      </c>
      <c r="H1268" s="301">
        <v>12</v>
      </c>
      <c r="I1268" s="301">
        <v>34</v>
      </c>
      <c r="J1268" s="301">
        <v>12</v>
      </c>
      <c r="K1268" s="301">
        <v>8</v>
      </c>
      <c r="L1268" s="301">
        <v>7.0000000000000007E-2</v>
      </c>
      <c r="M1268" s="301">
        <v>1.91</v>
      </c>
      <c r="N1268" s="301">
        <v>1.98</v>
      </c>
      <c r="O1268" s="301"/>
      <c r="P1268" s="301" t="s">
        <v>520</v>
      </c>
      <c r="Q1268" s="301">
        <v>1.6</v>
      </c>
      <c r="R1268" s="301">
        <v>8.8000000000000007</v>
      </c>
      <c r="S1268" s="302">
        <v>25</v>
      </c>
      <c r="W1268" s="311"/>
      <c r="X1268" s="311"/>
      <c r="AB1268" s="311"/>
      <c r="AC1268" s="311">
        <v>12</v>
      </c>
      <c r="AD1268" s="311">
        <v>1.4999999999999999E-2</v>
      </c>
      <c r="AE1268" s="311">
        <v>8.0000000000000002E-3</v>
      </c>
      <c r="AF1268" s="311">
        <v>2.4E-2</v>
      </c>
      <c r="AG1268" s="311">
        <v>0.14000000000000001</v>
      </c>
      <c r="AH1268" s="311" t="s">
        <v>500</v>
      </c>
      <c r="AI1268" s="311">
        <v>2</v>
      </c>
      <c r="AJ1268" s="311">
        <v>1E-3</v>
      </c>
      <c r="AL1268" s="311"/>
    </row>
    <row r="1269" spans="2:38" ht="15" customHeight="1" x14ac:dyDescent="0.15">
      <c r="B1269" s="436"/>
      <c r="C1269" s="433"/>
      <c r="D1269" s="299" t="s">
        <v>522</v>
      </c>
      <c r="E1269" s="300">
        <v>3</v>
      </c>
      <c r="F1269" s="301">
        <v>1</v>
      </c>
      <c r="G1269" s="301">
        <v>11</v>
      </c>
      <c r="H1269" s="301">
        <v>12</v>
      </c>
      <c r="I1269" s="301">
        <v>35</v>
      </c>
      <c r="J1269" s="301">
        <v>21</v>
      </c>
      <c r="K1269" s="301">
        <v>11</v>
      </c>
      <c r="L1269" s="301">
        <v>0.06</v>
      </c>
      <c r="M1269" s="301">
        <v>1.89</v>
      </c>
      <c r="N1269" s="301">
        <v>1.95</v>
      </c>
      <c r="O1269" s="301"/>
      <c r="P1269" s="301" t="s">
        <v>517</v>
      </c>
      <c r="Q1269" s="301">
        <v>1.7</v>
      </c>
      <c r="R1269" s="301">
        <v>8.6</v>
      </c>
      <c r="S1269" s="302">
        <v>24</v>
      </c>
      <c r="W1269" s="311"/>
      <c r="X1269" s="311"/>
      <c r="AB1269" s="311"/>
      <c r="AC1269" s="311">
        <v>18</v>
      </c>
      <c r="AD1269" s="311">
        <v>2.1000000000000001E-2</v>
      </c>
      <c r="AE1269" s="311">
        <v>1.6E-2</v>
      </c>
      <c r="AF1269" s="311">
        <v>1.9E-2</v>
      </c>
      <c r="AG1269" s="311" t="s">
        <v>503</v>
      </c>
      <c r="AH1269" s="311" t="s">
        <v>540</v>
      </c>
      <c r="AI1269" s="311">
        <v>0.7</v>
      </c>
      <c r="AJ1269" s="311">
        <v>2E-3</v>
      </c>
      <c r="AL1269" s="311"/>
    </row>
    <row r="1270" spans="2:38" ht="15" customHeight="1" x14ac:dyDescent="0.15">
      <c r="B1270" s="436"/>
      <c r="C1270" s="433"/>
      <c r="D1270" s="299" t="s">
        <v>523</v>
      </c>
      <c r="E1270" s="300">
        <v>4</v>
      </c>
      <c r="F1270" s="301">
        <v>2</v>
      </c>
      <c r="G1270" s="301">
        <v>13</v>
      </c>
      <c r="H1270" s="301">
        <v>15</v>
      </c>
      <c r="I1270" s="301">
        <v>32</v>
      </c>
      <c r="J1270" s="301">
        <v>18</v>
      </c>
      <c r="K1270" s="301">
        <v>11</v>
      </c>
      <c r="L1270" s="301">
        <v>0.09</v>
      </c>
      <c r="M1270" s="301">
        <v>1.91</v>
      </c>
      <c r="N1270" s="301">
        <v>2</v>
      </c>
      <c r="O1270" s="301"/>
      <c r="P1270" s="301" t="s">
        <v>520</v>
      </c>
      <c r="Q1270" s="301">
        <v>2.6</v>
      </c>
      <c r="R1270" s="301">
        <v>8.3000000000000007</v>
      </c>
      <c r="S1270" s="302">
        <v>26</v>
      </c>
      <c r="W1270" s="311"/>
      <c r="X1270" s="311"/>
      <c r="AB1270" s="311"/>
      <c r="AC1270" s="311" t="s">
        <v>503</v>
      </c>
      <c r="AD1270" s="311">
        <v>1.4999999999999999E-2</v>
      </c>
      <c r="AE1270" s="311" t="s">
        <v>503</v>
      </c>
      <c r="AF1270" s="311" t="s">
        <v>503</v>
      </c>
      <c r="AG1270" s="311" t="s">
        <v>503</v>
      </c>
      <c r="AH1270" s="311" t="s">
        <v>520</v>
      </c>
      <c r="AI1270" s="311">
        <v>2.5</v>
      </c>
      <c r="AJ1270" s="311">
        <v>9.9990000000000006</v>
      </c>
      <c r="AL1270" s="311"/>
    </row>
    <row r="1271" spans="2:38" ht="15" customHeight="1" x14ac:dyDescent="0.15">
      <c r="B1271" s="436"/>
      <c r="C1271" s="433"/>
      <c r="D1271" s="299" t="s">
        <v>524</v>
      </c>
      <c r="E1271" s="300">
        <v>2</v>
      </c>
      <c r="F1271" s="301">
        <v>0</v>
      </c>
      <c r="G1271" s="301">
        <v>13</v>
      </c>
      <c r="H1271" s="301">
        <v>13</v>
      </c>
      <c r="I1271" s="301">
        <v>31</v>
      </c>
      <c r="J1271" s="301">
        <v>14</v>
      </c>
      <c r="K1271" s="301">
        <v>14</v>
      </c>
      <c r="L1271" s="301">
        <v>0.1</v>
      </c>
      <c r="M1271" s="301">
        <v>1.9</v>
      </c>
      <c r="N1271" s="301">
        <v>2</v>
      </c>
      <c r="O1271" s="301"/>
      <c r="P1271" s="301" t="s">
        <v>520</v>
      </c>
      <c r="Q1271" s="301">
        <v>1.7</v>
      </c>
      <c r="R1271" s="301">
        <v>5.7</v>
      </c>
      <c r="S1271" s="302">
        <v>31</v>
      </c>
      <c r="W1271" s="311"/>
      <c r="X1271" s="311"/>
      <c r="AB1271" s="311"/>
      <c r="AC1271" s="311">
        <v>9</v>
      </c>
      <c r="AD1271" s="311">
        <v>1.4E-2</v>
      </c>
      <c r="AE1271" s="311">
        <v>3.2000000000000001E-2</v>
      </c>
      <c r="AF1271" s="311">
        <v>0.01</v>
      </c>
      <c r="AG1271" s="311">
        <v>0.04</v>
      </c>
      <c r="AH1271" s="311" t="s">
        <v>517</v>
      </c>
      <c r="AI1271" s="311">
        <v>2.8</v>
      </c>
      <c r="AJ1271" s="311">
        <v>1E-3</v>
      </c>
      <c r="AL1271" s="311"/>
    </row>
    <row r="1272" spans="2:38" ht="15" customHeight="1" x14ac:dyDescent="0.15">
      <c r="B1272" s="436"/>
      <c r="C1272" s="433"/>
      <c r="D1272" s="299" t="s">
        <v>525</v>
      </c>
      <c r="E1272" s="300">
        <v>1</v>
      </c>
      <c r="F1272" s="301">
        <v>0</v>
      </c>
      <c r="G1272" s="301">
        <v>19</v>
      </c>
      <c r="H1272" s="301">
        <v>19</v>
      </c>
      <c r="I1272" s="301">
        <v>22</v>
      </c>
      <c r="J1272" s="301">
        <v>25</v>
      </c>
      <c r="K1272" s="301">
        <v>19</v>
      </c>
      <c r="L1272" s="301">
        <v>0.12</v>
      </c>
      <c r="M1272" s="301">
        <v>1.89</v>
      </c>
      <c r="N1272" s="301">
        <v>2.0099999999999998</v>
      </c>
      <c r="O1272" s="301"/>
      <c r="P1272" s="301" t="s">
        <v>540</v>
      </c>
      <c r="Q1272" s="301">
        <v>0.9</v>
      </c>
      <c r="R1272" s="301">
        <v>3.6</v>
      </c>
      <c r="S1272" s="302">
        <v>34</v>
      </c>
      <c r="W1272" s="311"/>
      <c r="X1272" s="311"/>
      <c r="AB1272" s="311"/>
      <c r="AC1272" s="311">
        <v>13</v>
      </c>
      <c r="AD1272" s="311">
        <v>1.4E-2</v>
      </c>
      <c r="AE1272" s="311">
        <v>3.3000000000000002E-2</v>
      </c>
      <c r="AF1272" s="311">
        <v>1.2E-2</v>
      </c>
      <c r="AG1272" s="311">
        <v>0.08</v>
      </c>
      <c r="AH1272" s="311" t="s">
        <v>520</v>
      </c>
      <c r="AI1272" s="311">
        <v>2.5</v>
      </c>
      <c r="AJ1272" s="311">
        <v>2E-3</v>
      </c>
      <c r="AL1272" s="311"/>
    </row>
    <row r="1273" spans="2:38" ht="15" customHeight="1" x14ac:dyDescent="0.15">
      <c r="B1273" s="436"/>
      <c r="C1273" s="433"/>
      <c r="D1273" s="299" t="s">
        <v>526</v>
      </c>
      <c r="E1273" s="300">
        <v>2</v>
      </c>
      <c r="F1273" s="301">
        <v>5</v>
      </c>
      <c r="G1273" s="301">
        <v>33</v>
      </c>
      <c r="H1273" s="301">
        <v>38</v>
      </c>
      <c r="I1273" s="301">
        <v>8</v>
      </c>
      <c r="J1273" s="301">
        <v>17</v>
      </c>
      <c r="K1273" s="301">
        <v>18</v>
      </c>
      <c r="L1273" s="301">
        <v>0.21</v>
      </c>
      <c r="M1273" s="301">
        <v>1.92</v>
      </c>
      <c r="N1273" s="301">
        <v>2.13</v>
      </c>
      <c r="O1273" s="301"/>
      <c r="P1273" s="301" t="s">
        <v>495</v>
      </c>
      <c r="Q1273" s="301">
        <v>1.2</v>
      </c>
      <c r="R1273" s="301">
        <v>0.4</v>
      </c>
      <c r="S1273" s="302">
        <v>42</v>
      </c>
      <c r="W1273" s="311"/>
      <c r="X1273" s="311"/>
      <c r="AB1273" s="311"/>
      <c r="AC1273" s="311">
        <v>8</v>
      </c>
      <c r="AD1273" s="311">
        <v>1.2E-2</v>
      </c>
      <c r="AE1273" s="311">
        <v>3.4000000000000002E-2</v>
      </c>
      <c r="AF1273" s="311">
        <v>1.2E-2</v>
      </c>
      <c r="AG1273" s="311">
        <v>7.0000000000000007E-2</v>
      </c>
      <c r="AH1273" s="311" t="s">
        <v>520</v>
      </c>
      <c r="AI1273" s="311">
        <v>1.6</v>
      </c>
      <c r="AJ1273" s="311">
        <v>2E-3</v>
      </c>
      <c r="AL1273" s="311"/>
    </row>
    <row r="1274" spans="2:38" ht="15" customHeight="1" x14ac:dyDescent="0.15">
      <c r="B1274" s="436"/>
      <c r="C1274" s="433"/>
      <c r="D1274" s="299" t="s">
        <v>527</v>
      </c>
      <c r="E1274" s="300">
        <v>1</v>
      </c>
      <c r="F1274" s="301">
        <v>5</v>
      </c>
      <c r="G1274" s="301">
        <v>34</v>
      </c>
      <c r="H1274" s="301">
        <v>39</v>
      </c>
      <c r="I1274" s="301">
        <v>2</v>
      </c>
      <c r="J1274" s="301">
        <v>24</v>
      </c>
      <c r="K1274" s="301">
        <v>22</v>
      </c>
      <c r="L1274" s="301">
        <v>0.31</v>
      </c>
      <c r="M1274" s="301">
        <v>2.04</v>
      </c>
      <c r="N1274" s="301">
        <v>2.35</v>
      </c>
      <c r="O1274" s="301"/>
      <c r="P1274" s="301" t="s">
        <v>508</v>
      </c>
      <c r="Q1274" s="301">
        <v>0.4</v>
      </c>
      <c r="R1274" s="301">
        <v>-1.1000000000000001</v>
      </c>
      <c r="S1274" s="302">
        <v>52</v>
      </c>
      <c r="W1274" s="311"/>
      <c r="X1274" s="311"/>
      <c r="AB1274" s="311"/>
      <c r="AC1274" s="311">
        <v>11</v>
      </c>
      <c r="AD1274" s="311">
        <v>2.1000000000000001E-2</v>
      </c>
      <c r="AE1274" s="311">
        <v>3.5000000000000003E-2</v>
      </c>
      <c r="AF1274" s="311">
        <v>1.2E-2</v>
      </c>
      <c r="AG1274" s="311">
        <v>0.06</v>
      </c>
      <c r="AH1274" s="311" t="s">
        <v>517</v>
      </c>
      <c r="AI1274" s="311">
        <v>1.7</v>
      </c>
      <c r="AJ1274" s="311">
        <v>3.0000000000000001E-3</v>
      </c>
      <c r="AL1274" s="311"/>
    </row>
    <row r="1275" spans="2:38" ht="15" customHeight="1" x14ac:dyDescent="0.15">
      <c r="B1275" s="436"/>
      <c r="C1275" s="433"/>
      <c r="D1275" s="299" t="s">
        <v>528</v>
      </c>
      <c r="E1275" s="300">
        <v>1</v>
      </c>
      <c r="F1275" s="301">
        <v>9</v>
      </c>
      <c r="G1275" s="301">
        <v>31</v>
      </c>
      <c r="H1275" s="301">
        <v>40</v>
      </c>
      <c r="I1275" s="301">
        <v>1</v>
      </c>
      <c r="J1275" s="301">
        <v>27</v>
      </c>
      <c r="K1275" s="301">
        <v>26</v>
      </c>
      <c r="L1275" s="301">
        <v>0.31</v>
      </c>
      <c r="M1275" s="301">
        <v>2.08</v>
      </c>
      <c r="N1275" s="301">
        <v>2.39</v>
      </c>
      <c r="O1275" s="301"/>
      <c r="P1275" s="301" t="s">
        <v>495</v>
      </c>
      <c r="Q1275" s="301">
        <v>1.7</v>
      </c>
      <c r="R1275" s="301">
        <v>-1.7</v>
      </c>
      <c r="S1275" s="302">
        <v>54</v>
      </c>
      <c r="W1275" s="311"/>
      <c r="X1275" s="311"/>
      <c r="AB1275" s="311"/>
      <c r="AC1275" s="311">
        <v>11</v>
      </c>
      <c r="AD1275" s="311">
        <v>1.7999999999999999E-2</v>
      </c>
      <c r="AE1275" s="311">
        <v>3.2000000000000001E-2</v>
      </c>
      <c r="AF1275" s="311">
        <v>1.4999999999999999E-2</v>
      </c>
      <c r="AG1275" s="311">
        <v>0.09</v>
      </c>
      <c r="AH1275" s="311" t="s">
        <v>520</v>
      </c>
      <c r="AI1275" s="311">
        <v>2.6</v>
      </c>
      <c r="AJ1275" s="311">
        <v>4.0000000000000001E-3</v>
      </c>
      <c r="AL1275" s="311"/>
    </row>
    <row r="1276" spans="2:38" ht="15" customHeight="1" x14ac:dyDescent="0.15">
      <c r="B1276" s="436"/>
      <c r="C1276" s="433"/>
      <c r="D1276" s="299" t="s">
        <v>529</v>
      </c>
      <c r="E1276" s="300">
        <v>1</v>
      </c>
      <c r="F1276" s="301">
        <v>1</v>
      </c>
      <c r="G1276" s="301">
        <v>22</v>
      </c>
      <c r="H1276" s="301">
        <v>23</v>
      </c>
      <c r="I1276" s="301">
        <v>3</v>
      </c>
      <c r="J1276" s="301">
        <v>26</v>
      </c>
      <c r="K1276" s="301">
        <v>18</v>
      </c>
      <c r="L1276" s="301">
        <v>0.22</v>
      </c>
      <c r="M1276" s="301">
        <v>2.2400000000000002</v>
      </c>
      <c r="N1276" s="301">
        <v>2.46</v>
      </c>
      <c r="O1276" s="301"/>
      <c r="P1276" s="301" t="s">
        <v>495</v>
      </c>
      <c r="Q1276" s="301">
        <v>1.9</v>
      </c>
      <c r="R1276" s="301">
        <v>-3</v>
      </c>
      <c r="S1276" s="302">
        <v>55</v>
      </c>
      <c r="W1276" s="311"/>
      <c r="X1276" s="311"/>
      <c r="AB1276" s="311"/>
      <c r="AC1276" s="311">
        <v>14</v>
      </c>
      <c r="AD1276" s="311">
        <v>1.4E-2</v>
      </c>
      <c r="AE1276" s="311">
        <v>3.1E-2</v>
      </c>
      <c r="AF1276" s="311">
        <v>1.2999999999999999E-2</v>
      </c>
      <c r="AG1276" s="311">
        <v>0.1</v>
      </c>
      <c r="AH1276" s="311" t="s">
        <v>520</v>
      </c>
      <c r="AI1276" s="311">
        <v>1.7</v>
      </c>
      <c r="AJ1276" s="311">
        <v>2E-3</v>
      </c>
      <c r="AL1276" s="311"/>
    </row>
    <row r="1277" spans="2:38" ht="15" customHeight="1" x14ac:dyDescent="0.15">
      <c r="B1277" s="436"/>
      <c r="C1277" s="433"/>
      <c r="D1277" s="299" t="s">
        <v>530</v>
      </c>
      <c r="E1277" s="300">
        <v>1</v>
      </c>
      <c r="F1277" s="301">
        <v>1</v>
      </c>
      <c r="G1277" s="301">
        <v>20</v>
      </c>
      <c r="H1277" s="301">
        <v>21</v>
      </c>
      <c r="I1277" s="301">
        <v>3</v>
      </c>
      <c r="J1277" s="301">
        <v>25</v>
      </c>
      <c r="K1277" s="301">
        <v>20</v>
      </c>
      <c r="L1277" s="301">
        <v>0.19</v>
      </c>
      <c r="M1277" s="301">
        <v>2.44</v>
      </c>
      <c r="N1277" s="301">
        <v>2.63</v>
      </c>
      <c r="O1277" s="301"/>
      <c r="P1277" s="301" t="s">
        <v>508</v>
      </c>
      <c r="Q1277" s="301">
        <v>1.8</v>
      </c>
      <c r="R1277" s="301">
        <v>-3.8</v>
      </c>
      <c r="S1277" s="302">
        <v>58</v>
      </c>
      <c r="W1277" s="311"/>
      <c r="X1277" s="311"/>
      <c r="AB1277" s="311"/>
      <c r="AC1277" s="311">
        <v>19</v>
      </c>
      <c r="AD1277" s="311">
        <v>2.5000000000000001E-2</v>
      </c>
      <c r="AE1277" s="311">
        <v>2.1999999999999999E-2</v>
      </c>
      <c r="AF1277" s="311">
        <v>1.9E-2</v>
      </c>
      <c r="AG1277" s="311">
        <v>0.12</v>
      </c>
      <c r="AH1277" s="311" t="s">
        <v>540</v>
      </c>
      <c r="AI1277" s="311">
        <v>0.9</v>
      </c>
      <c r="AJ1277" s="311">
        <v>1E-3</v>
      </c>
      <c r="AL1277" s="311"/>
    </row>
    <row r="1278" spans="2:38" ht="15" customHeight="1" x14ac:dyDescent="0.15">
      <c r="B1278" s="436"/>
      <c r="C1278" s="434"/>
      <c r="D1278" s="299" t="s">
        <v>531</v>
      </c>
      <c r="E1278" s="300">
        <v>1</v>
      </c>
      <c r="F1278" s="301">
        <v>0</v>
      </c>
      <c r="G1278" s="301">
        <v>14</v>
      </c>
      <c r="H1278" s="301">
        <v>14</v>
      </c>
      <c r="I1278" s="301">
        <v>8</v>
      </c>
      <c r="J1278" s="301">
        <v>27</v>
      </c>
      <c r="K1278" s="301">
        <v>17</v>
      </c>
      <c r="L1278" s="301">
        <v>0.16</v>
      </c>
      <c r="M1278" s="301">
        <v>2.31</v>
      </c>
      <c r="N1278" s="301">
        <v>2.4700000000000002</v>
      </c>
      <c r="O1278" s="301"/>
      <c r="P1278" s="301" t="s">
        <v>495</v>
      </c>
      <c r="Q1278" s="301">
        <v>1.8</v>
      </c>
      <c r="R1278" s="301">
        <v>-3.4</v>
      </c>
      <c r="S1278" s="302">
        <v>63</v>
      </c>
      <c r="W1278" s="311"/>
      <c r="X1278" s="311"/>
      <c r="AB1278" s="311"/>
      <c r="AC1278" s="311">
        <v>18</v>
      </c>
      <c r="AD1278" s="311">
        <v>1.7000000000000001E-2</v>
      </c>
      <c r="AE1278" s="311">
        <v>8.0000000000000002E-3</v>
      </c>
      <c r="AF1278" s="311">
        <v>3.7999999999999999E-2</v>
      </c>
      <c r="AG1278" s="311">
        <v>0.21</v>
      </c>
      <c r="AH1278" s="311" t="s">
        <v>495</v>
      </c>
      <c r="AI1278" s="311">
        <v>1.2</v>
      </c>
      <c r="AJ1278" s="311">
        <v>2E-3</v>
      </c>
      <c r="AL1278" s="311"/>
    </row>
    <row r="1279" spans="2:38" ht="15" customHeight="1" x14ac:dyDescent="0.15">
      <c r="B1279" s="436"/>
      <c r="C1279" s="432">
        <v>42762</v>
      </c>
      <c r="D1279" s="299" t="s">
        <v>494</v>
      </c>
      <c r="E1279" s="300">
        <v>1</v>
      </c>
      <c r="F1279" s="301">
        <v>0</v>
      </c>
      <c r="G1279" s="301">
        <v>14</v>
      </c>
      <c r="H1279" s="301">
        <v>14</v>
      </c>
      <c r="I1279" s="301">
        <v>7</v>
      </c>
      <c r="J1279" s="301">
        <v>24</v>
      </c>
      <c r="K1279" s="301">
        <v>18</v>
      </c>
      <c r="L1279" s="301">
        <v>0.15</v>
      </c>
      <c r="M1279" s="301">
        <v>2.11</v>
      </c>
      <c r="N1279" s="301">
        <v>2.2599999999999998</v>
      </c>
      <c r="O1279" s="301"/>
      <c r="P1279" s="301" t="s">
        <v>500</v>
      </c>
      <c r="Q1279" s="301">
        <v>1.6</v>
      </c>
      <c r="R1279" s="301">
        <v>-2.4</v>
      </c>
      <c r="S1279" s="302">
        <v>61</v>
      </c>
      <c r="W1279" s="311"/>
      <c r="AB1279" s="311"/>
      <c r="AC1279" s="311">
        <v>22</v>
      </c>
      <c r="AD1279" s="311">
        <v>2.4E-2</v>
      </c>
      <c r="AE1279" s="311">
        <v>2E-3</v>
      </c>
      <c r="AF1279" s="311">
        <v>3.9E-2</v>
      </c>
      <c r="AG1279" s="311">
        <v>0.31</v>
      </c>
      <c r="AH1279" s="311" t="s">
        <v>508</v>
      </c>
      <c r="AI1279" s="311">
        <v>0.4</v>
      </c>
      <c r="AJ1279" s="311">
        <v>1E-3</v>
      </c>
      <c r="AL1279" s="311"/>
    </row>
    <row r="1280" spans="2:38" ht="15" customHeight="1" x14ac:dyDescent="0.15">
      <c r="B1280" s="436"/>
      <c r="C1280" s="433"/>
      <c r="D1280" s="299" t="s">
        <v>497</v>
      </c>
      <c r="E1280" s="300">
        <v>1</v>
      </c>
      <c r="F1280" s="301">
        <v>0</v>
      </c>
      <c r="G1280" s="301">
        <v>12</v>
      </c>
      <c r="H1280" s="301">
        <v>12</v>
      </c>
      <c r="I1280" s="301">
        <v>8</v>
      </c>
      <c r="J1280" s="301">
        <v>21</v>
      </c>
      <c r="K1280" s="301">
        <v>18</v>
      </c>
      <c r="L1280" s="301">
        <v>0.12</v>
      </c>
      <c r="M1280" s="301">
        <v>2.08</v>
      </c>
      <c r="N1280" s="301">
        <v>2.2000000000000002</v>
      </c>
      <c r="O1280" s="301"/>
      <c r="P1280" s="301" t="s">
        <v>500</v>
      </c>
      <c r="Q1280" s="301">
        <v>1.9</v>
      </c>
      <c r="R1280" s="301">
        <v>-3.7</v>
      </c>
      <c r="S1280" s="302">
        <v>61</v>
      </c>
      <c r="W1280" s="311"/>
      <c r="X1280" s="311"/>
      <c r="AB1280" s="311"/>
      <c r="AC1280" s="311">
        <v>26</v>
      </c>
      <c r="AD1280" s="311">
        <v>2.7E-2</v>
      </c>
      <c r="AE1280" s="311">
        <v>1E-3</v>
      </c>
      <c r="AF1280" s="311">
        <v>0.04</v>
      </c>
      <c r="AG1280" s="311">
        <v>0.31</v>
      </c>
      <c r="AH1280" s="311" t="s">
        <v>495</v>
      </c>
      <c r="AI1280" s="311">
        <v>1.7</v>
      </c>
      <c r="AJ1280" s="311">
        <v>1E-3</v>
      </c>
      <c r="AL1280" s="311"/>
    </row>
    <row r="1281" spans="2:38" ht="15" customHeight="1" x14ac:dyDescent="0.15">
      <c r="B1281" s="436"/>
      <c r="C1281" s="433"/>
      <c r="D1281" s="299" t="s">
        <v>499</v>
      </c>
      <c r="E1281" s="300">
        <v>1</v>
      </c>
      <c r="F1281" s="301">
        <v>0</v>
      </c>
      <c r="G1281" s="301">
        <v>10</v>
      </c>
      <c r="H1281" s="301">
        <v>10</v>
      </c>
      <c r="I1281" s="301">
        <v>8</v>
      </c>
      <c r="J1281" s="301">
        <v>13</v>
      </c>
      <c r="K1281" s="301">
        <v>14</v>
      </c>
      <c r="L1281" s="301">
        <v>0.12</v>
      </c>
      <c r="M1281" s="301">
        <v>2.1</v>
      </c>
      <c r="N1281" s="301">
        <v>2.2200000000000002</v>
      </c>
      <c r="O1281" s="301"/>
      <c r="P1281" s="301" t="s">
        <v>500</v>
      </c>
      <c r="Q1281" s="301">
        <v>1.7</v>
      </c>
      <c r="R1281" s="301">
        <v>-2.8</v>
      </c>
      <c r="S1281" s="302">
        <v>62</v>
      </c>
      <c r="W1281" s="311"/>
      <c r="X1281" s="311"/>
      <c r="AB1281" s="311"/>
      <c r="AC1281" s="311">
        <v>18</v>
      </c>
      <c r="AD1281" s="311">
        <v>2.5999999999999999E-2</v>
      </c>
      <c r="AE1281" s="311">
        <v>3.0000000000000001E-3</v>
      </c>
      <c r="AF1281" s="311">
        <v>2.3E-2</v>
      </c>
      <c r="AG1281" s="311">
        <v>0.22</v>
      </c>
      <c r="AH1281" s="311" t="s">
        <v>495</v>
      </c>
      <c r="AI1281" s="311">
        <v>1.9</v>
      </c>
      <c r="AJ1281" s="311">
        <v>1E-3</v>
      </c>
      <c r="AL1281" s="311"/>
    </row>
    <row r="1282" spans="2:38" ht="15" customHeight="1" x14ac:dyDescent="0.15">
      <c r="B1282" s="436"/>
      <c r="C1282" s="433"/>
      <c r="D1282" s="299" t="s">
        <v>502</v>
      </c>
      <c r="E1282" s="300">
        <v>1</v>
      </c>
      <c r="F1282" s="301">
        <v>0</v>
      </c>
      <c r="G1282" s="301">
        <v>10</v>
      </c>
      <c r="H1282" s="301">
        <v>10</v>
      </c>
      <c r="I1282" s="301" t="s">
        <v>503</v>
      </c>
      <c r="J1282" s="301">
        <v>17</v>
      </c>
      <c r="K1282" s="301">
        <v>16</v>
      </c>
      <c r="L1282" s="301">
        <v>0.13</v>
      </c>
      <c r="M1282" s="301">
        <v>2.0699999999999998</v>
      </c>
      <c r="N1282" s="301">
        <v>2.2000000000000002</v>
      </c>
      <c r="O1282" s="301"/>
      <c r="P1282" s="301" t="s">
        <v>500</v>
      </c>
      <c r="Q1282" s="301">
        <v>1.3</v>
      </c>
      <c r="R1282" s="301">
        <v>-2.7</v>
      </c>
      <c r="S1282" s="302">
        <v>62</v>
      </c>
      <c r="W1282" s="311"/>
      <c r="X1282" s="311"/>
      <c r="AB1282" s="311"/>
      <c r="AC1282" s="311">
        <v>20</v>
      </c>
      <c r="AD1282" s="311">
        <v>2.5000000000000001E-2</v>
      </c>
      <c r="AE1282" s="311">
        <v>3.0000000000000001E-3</v>
      </c>
      <c r="AF1282" s="311">
        <v>2.1000000000000001E-2</v>
      </c>
      <c r="AG1282" s="311">
        <v>0.19</v>
      </c>
      <c r="AH1282" s="311" t="s">
        <v>508</v>
      </c>
      <c r="AI1282" s="311">
        <v>1.8</v>
      </c>
      <c r="AJ1282" s="311">
        <v>1E-3</v>
      </c>
      <c r="AL1282" s="311"/>
    </row>
    <row r="1283" spans="2:38" ht="15" customHeight="1" x14ac:dyDescent="0.15">
      <c r="B1283" s="436"/>
      <c r="C1283" s="433"/>
      <c r="D1283" s="299" t="s">
        <v>505</v>
      </c>
      <c r="E1283" s="300">
        <v>1</v>
      </c>
      <c r="F1283" s="301">
        <v>0</v>
      </c>
      <c r="G1283" s="301">
        <v>9</v>
      </c>
      <c r="H1283" s="301">
        <v>9</v>
      </c>
      <c r="I1283" s="301">
        <v>7</v>
      </c>
      <c r="J1283" s="301">
        <v>13</v>
      </c>
      <c r="K1283" s="301">
        <v>13</v>
      </c>
      <c r="L1283" s="301">
        <v>0.11</v>
      </c>
      <c r="M1283" s="301">
        <v>2.12</v>
      </c>
      <c r="N1283" s="301">
        <v>2.23</v>
      </c>
      <c r="O1283" s="301"/>
      <c r="P1283" s="301" t="s">
        <v>508</v>
      </c>
      <c r="Q1283" s="301">
        <v>1.4</v>
      </c>
      <c r="R1283" s="301">
        <v>-3.2</v>
      </c>
      <c r="S1283" s="302">
        <v>68</v>
      </c>
      <c r="W1283" s="311"/>
      <c r="X1283" s="311"/>
      <c r="AB1283" s="311"/>
      <c r="AC1283" s="311">
        <v>17</v>
      </c>
      <c r="AD1283" s="311">
        <v>2.7E-2</v>
      </c>
      <c r="AE1283" s="311">
        <v>8.0000000000000002E-3</v>
      </c>
      <c r="AF1283" s="311">
        <v>1.4E-2</v>
      </c>
      <c r="AG1283" s="311">
        <v>0.16</v>
      </c>
      <c r="AH1283" s="311" t="s">
        <v>495</v>
      </c>
      <c r="AI1283" s="311">
        <v>1.8</v>
      </c>
      <c r="AJ1283" s="311">
        <v>1E-3</v>
      </c>
      <c r="AL1283" s="311"/>
    </row>
    <row r="1284" spans="2:38" ht="15" customHeight="1" x14ac:dyDescent="0.15">
      <c r="B1284" s="436"/>
      <c r="C1284" s="433"/>
      <c r="D1284" s="299" t="s">
        <v>507</v>
      </c>
      <c r="E1284" s="300">
        <v>0</v>
      </c>
      <c r="F1284" s="301">
        <v>0</v>
      </c>
      <c r="G1284" s="301">
        <v>10</v>
      </c>
      <c r="H1284" s="301">
        <v>10</v>
      </c>
      <c r="I1284" s="301">
        <v>5</v>
      </c>
      <c r="J1284" s="301">
        <v>20</v>
      </c>
      <c r="K1284" s="301">
        <v>15</v>
      </c>
      <c r="L1284" s="301">
        <v>0.12</v>
      </c>
      <c r="M1284" s="301">
        <v>2.2000000000000002</v>
      </c>
      <c r="N1284" s="301">
        <v>2.3199999999999998</v>
      </c>
      <c r="O1284" s="301"/>
      <c r="P1284" s="301" t="s">
        <v>265</v>
      </c>
      <c r="Q1284" s="301">
        <v>1.5</v>
      </c>
      <c r="R1284" s="301">
        <v>-3.1</v>
      </c>
      <c r="S1284" s="302">
        <v>73</v>
      </c>
      <c r="W1284" s="311"/>
      <c r="X1284" s="311"/>
      <c r="AB1284" s="311"/>
      <c r="AC1284" s="311">
        <v>18</v>
      </c>
      <c r="AD1284" s="311">
        <v>2.4E-2</v>
      </c>
      <c r="AE1284" s="311">
        <v>7.0000000000000001E-3</v>
      </c>
      <c r="AF1284" s="311">
        <v>1.4E-2</v>
      </c>
      <c r="AG1284" s="311">
        <v>0.15</v>
      </c>
      <c r="AH1284" s="311" t="s">
        <v>500</v>
      </c>
      <c r="AI1284" s="311">
        <v>1.6</v>
      </c>
      <c r="AJ1284" s="311">
        <v>1E-3</v>
      </c>
      <c r="AL1284" s="311"/>
    </row>
    <row r="1285" spans="2:38" ht="15" customHeight="1" x14ac:dyDescent="0.15">
      <c r="B1285" s="436"/>
      <c r="C1285" s="433"/>
      <c r="D1285" s="299" t="s">
        <v>510</v>
      </c>
      <c r="E1285" s="300">
        <v>0</v>
      </c>
      <c r="F1285" s="301">
        <v>3</v>
      </c>
      <c r="G1285" s="301">
        <v>20</v>
      </c>
      <c r="H1285" s="301">
        <v>23</v>
      </c>
      <c r="I1285" s="301">
        <v>0</v>
      </c>
      <c r="J1285" s="301">
        <v>16</v>
      </c>
      <c r="K1285" s="301">
        <v>15</v>
      </c>
      <c r="L1285" s="301">
        <v>0.16</v>
      </c>
      <c r="M1285" s="301">
        <v>2.1</v>
      </c>
      <c r="N1285" s="301">
        <v>2.2599999999999998</v>
      </c>
      <c r="O1285" s="301"/>
      <c r="P1285" s="301" t="s">
        <v>517</v>
      </c>
      <c r="Q1285" s="301">
        <v>0.7</v>
      </c>
      <c r="R1285" s="301">
        <v>-3.5</v>
      </c>
      <c r="S1285" s="302">
        <v>73</v>
      </c>
      <c r="W1285" s="311"/>
      <c r="X1285" s="311"/>
      <c r="AB1285" s="311"/>
      <c r="AC1285" s="311">
        <v>18</v>
      </c>
      <c r="AD1285" s="311">
        <v>2.1000000000000001E-2</v>
      </c>
      <c r="AE1285" s="311">
        <v>8.0000000000000002E-3</v>
      </c>
      <c r="AF1285" s="311">
        <v>1.2E-2</v>
      </c>
      <c r="AG1285" s="311">
        <v>0.12</v>
      </c>
      <c r="AH1285" s="311" t="s">
        <v>500</v>
      </c>
      <c r="AI1285" s="311">
        <v>1.9</v>
      </c>
      <c r="AJ1285" s="311">
        <v>1E-3</v>
      </c>
      <c r="AL1285" s="311"/>
    </row>
    <row r="1286" spans="2:38" ht="15" customHeight="1" x14ac:dyDescent="0.15">
      <c r="B1286" s="436"/>
      <c r="C1286" s="433"/>
      <c r="D1286" s="299" t="s">
        <v>512</v>
      </c>
      <c r="E1286" s="300">
        <v>1</v>
      </c>
      <c r="F1286" s="301">
        <v>21</v>
      </c>
      <c r="G1286" s="301">
        <v>22</v>
      </c>
      <c r="H1286" s="301">
        <v>43</v>
      </c>
      <c r="I1286" s="301">
        <v>0</v>
      </c>
      <c r="J1286" s="301">
        <v>20</v>
      </c>
      <c r="K1286" s="301">
        <v>19</v>
      </c>
      <c r="L1286" s="301">
        <v>0.23</v>
      </c>
      <c r="M1286" s="301">
        <v>2.1</v>
      </c>
      <c r="N1286" s="301">
        <v>2.33</v>
      </c>
      <c r="O1286" s="301"/>
      <c r="P1286" s="301" t="s">
        <v>508</v>
      </c>
      <c r="Q1286" s="301">
        <v>1</v>
      </c>
      <c r="R1286" s="301">
        <v>-2.4</v>
      </c>
      <c r="S1286" s="302">
        <v>71</v>
      </c>
      <c r="W1286" s="311"/>
      <c r="X1286" s="311"/>
      <c r="AB1286" s="311"/>
      <c r="AC1286" s="311">
        <v>14</v>
      </c>
      <c r="AD1286" s="311">
        <v>1.2999999999999999E-2</v>
      </c>
      <c r="AE1286" s="311">
        <v>8.0000000000000002E-3</v>
      </c>
      <c r="AF1286" s="311">
        <v>0.01</v>
      </c>
      <c r="AG1286" s="311">
        <v>0.12</v>
      </c>
      <c r="AH1286" s="311" t="s">
        <v>500</v>
      </c>
      <c r="AI1286" s="311">
        <v>1.7</v>
      </c>
      <c r="AJ1286" s="311">
        <v>1E-3</v>
      </c>
      <c r="AL1286" s="311"/>
    </row>
    <row r="1287" spans="2:38" ht="15" customHeight="1" x14ac:dyDescent="0.15">
      <c r="B1287" s="436"/>
      <c r="C1287" s="433"/>
      <c r="D1287" s="299" t="s">
        <v>513</v>
      </c>
      <c r="E1287" s="300">
        <v>1</v>
      </c>
      <c r="F1287" s="301">
        <v>33</v>
      </c>
      <c r="G1287" s="301">
        <v>24</v>
      </c>
      <c r="H1287" s="301">
        <v>57</v>
      </c>
      <c r="I1287" s="301">
        <v>0</v>
      </c>
      <c r="J1287" s="301">
        <v>29</v>
      </c>
      <c r="K1287" s="301">
        <v>31</v>
      </c>
      <c r="L1287" s="301">
        <v>0.28999999999999998</v>
      </c>
      <c r="M1287" s="301">
        <v>2.1</v>
      </c>
      <c r="N1287" s="301">
        <v>2.39</v>
      </c>
      <c r="O1287" s="301"/>
      <c r="P1287" s="301" t="s">
        <v>500</v>
      </c>
      <c r="Q1287" s="301">
        <v>0.8</v>
      </c>
      <c r="R1287" s="301">
        <v>-0.9</v>
      </c>
      <c r="S1287" s="302">
        <v>67</v>
      </c>
      <c r="W1287" s="311"/>
      <c r="X1287" s="311"/>
      <c r="AB1287" s="311"/>
      <c r="AC1287" s="311">
        <v>16</v>
      </c>
      <c r="AD1287" s="311">
        <v>1.7000000000000001E-2</v>
      </c>
      <c r="AE1287" s="311" t="s">
        <v>503</v>
      </c>
      <c r="AF1287" s="311">
        <v>0.01</v>
      </c>
      <c r="AG1287" s="311">
        <v>0.13</v>
      </c>
      <c r="AH1287" s="311" t="s">
        <v>500</v>
      </c>
      <c r="AI1287" s="311">
        <v>1.3</v>
      </c>
      <c r="AJ1287" s="311">
        <v>1E-3</v>
      </c>
      <c r="AL1287" s="311"/>
    </row>
    <row r="1288" spans="2:38" ht="15" customHeight="1" thickBot="1" x14ac:dyDescent="0.2">
      <c r="B1288" s="436"/>
      <c r="C1288" s="433"/>
      <c r="D1288" s="312" t="s">
        <v>514</v>
      </c>
      <c r="E1288" s="313">
        <v>1</v>
      </c>
      <c r="F1288" s="306">
        <v>28</v>
      </c>
      <c r="G1288" s="306">
        <v>23</v>
      </c>
      <c r="H1288" s="306">
        <v>51</v>
      </c>
      <c r="I1288" s="306">
        <v>0</v>
      </c>
      <c r="J1288" s="306">
        <v>35</v>
      </c>
      <c r="K1288" s="306">
        <v>24</v>
      </c>
      <c r="L1288" s="306">
        <v>0.26</v>
      </c>
      <c r="M1288" s="306">
        <v>2.11</v>
      </c>
      <c r="N1288" s="306">
        <v>2.37</v>
      </c>
      <c r="O1288" s="306"/>
      <c r="P1288" s="306" t="s">
        <v>537</v>
      </c>
      <c r="Q1288" s="306">
        <v>0.7</v>
      </c>
      <c r="R1288" s="306">
        <v>0.8</v>
      </c>
      <c r="S1288" s="307">
        <v>60</v>
      </c>
      <c r="W1288" s="311"/>
      <c r="X1288" s="311"/>
      <c r="AB1288" s="311"/>
      <c r="AC1288" s="311">
        <v>13</v>
      </c>
      <c r="AD1288" s="311">
        <v>1.2999999999999999E-2</v>
      </c>
      <c r="AE1288" s="311">
        <v>7.0000000000000001E-3</v>
      </c>
      <c r="AF1288" s="311">
        <v>8.9999999999999993E-3</v>
      </c>
      <c r="AG1288" s="311">
        <v>0.11</v>
      </c>
      <c r="AH1288" s="311" t="s">
        <v>508</v>
      </c>
      <c r="AI1288" s="311">
        <v>1.4</v>
      </c>
      <c r="AJ1288" s="311">
        <v>1E-3</v>
      </c>
      <c r="AL1288" s="311"/>
    </row>
    <row r="1289" spans="2:38" ht="15" customHeight="1" x14ac:dyDescent="0.15">
      <c r="B1289" s="436" t="s">
        <v>539</v>
      </c>
      <c r="C1289" s="433"/>
      <c r="D1289" s="295" t="s">
        <v>516</v>
      </c>
      <c r="E1289" s="296">
        <v>1</v>
      </c>
      <c r="F1289" s="297">
        <v>21</v>
      </c>
      <c r="G1289" s="297">
        <v>27</v>
      </c>
      <c r="H1289" s="297">
        <v>48</v>
      </c>
      <c r="I1289" s="297">
        <v>4</v>
      </c>
      <c r="J1289" s="297">
        <v>39</v>
      </c>
      <c r="K1289" s="297">
        <v>35</v>
      </c>
      <c r="L1289" s="297">
        <v>0.27</v>
      </c>
      <c r="M1289" s="297">
        <v>2.0699999999999998</v>
      </c>
      <c r="N1289" s="297">
        <v>2.34</v>
      </c>
      <c r="O1289" s="297"/>
      <c r="P1289" s="297" t="s">
        <v>520</v>
      </c>
      <c r="Q1289" s="297">
        <v>1.6</v>
      </c>
      <c r="R1289" s="297">
        <v>2.6</v>
      </c>
      <c r="S1289" s="298">
        <v>57</v>
      </c>
      <c r="W1289" s="311"/>
      <c r="X1289" s="311"/>
      <c r="AB1289" s="311"/>
      <c r="AC1289" s="311">
        <v>15</v>
      </c>
      <c r="AD1289" s="311">
        <v>0.02</v>
      </c>
      <c r="AE1289" s="311">
        <v>5.0000000000000001E-3</v>
      </c>
      <c r="AF1289" s="311">
        <v>0.01</v>
      </c>
      <c r="AG1289" s="311">
        <v>0.12</v>
      </c>
      <c r="AH1289" s="311" t="s">
        <v>265</v>
      </c>
      <c r="AI1289" s="311">
        <v>1.5</v>
      </c>
      <c r="AJ1289" s="311">
        <v>0</v>
      </c>
      <c r="AL1289" s="311"/>
    </row>
    <row r="1290" spans="2:38" ht="15" customHeight="1" x14ac:dyDescent="0.15">
      <c r="B1290" s="436"/>
      <c r="C1290" s="433"/>
      <c r="D1290" s="299" t="s">
        <v>518</v>
      </c>
      <c r="E1290" s="300">
        <v>2</v>
      </c>
      <c r="F1290" s="301">
        <v>10</v>
      </c>
      <c r="G1290" s="301">
        <v>25</v>
      </c>
      <c r="H1290" s="301">
        <v>35</v>
      </c>
      <c r="I1290" s="301">
        <v>13</v>
      </c>
      <c r="J1290" s="301">
        <v>40</v>
      </c>
      <c r="K1290" s="301">
        <v>31</v>
      </c>
      <c r="L1290" s="301">
        <v>0.24</v>
      </c>
      <c r="M1290" s="301">
        <v>1.99</v>
      </c>
      <c r="N1290" s="301">
        <v>2.23</v>
      </c>
      <c r="O1290" s="301"/>
      <c r="P1290" s="301" t="s">
        <v>520</v>
      </c>
      <c r="Q1290" s="301">
        <v>3.9</v>
      </c>
      <c r="R1290" s="301">
        <v>5.9</v>
      </c>
      <c r="S1290" s="302">
        <v>49</v>
      </c>
      <c r="W1290" s="311"/>
      <c r="X1290" s="311"/>
      <c r="AB1290" s="311"/>
      <c r="AC1290" s="311">
        <v>15</v>
      </c>
      <c r="AD1290" s="311">
        <v>1.6E-2</v>
      </c>
      <c r="AE1290" s="311">
        <v>0</v>
      </c>
      <c r="AF1290" s="311">
        <v>2.3E-2</v>
      </c>
      <c r="AG1290" s="311">
        <v>0.16</v>
      </c>
      <c r="AH1290" s="311" t="s">
        <v>517</v>
      </c>
      <c r="AI1290" s="311">
        <v>0.7</v>
      </c>
      <c r="AJ1290" s="311">
        <v>0</v>
      </c>
      <c r="AL1290" s="311"/>
    </row>
    <row r="1291" spans="2:38" ht="15" customHeight="1" x14ac:dyDescent="0.15">
      <c r="B1291" s="436"/>
      <c r="C1291" s="433"/>
      <c r="D1291" s="299" t="s">
        <v>519</v>
      </c>
      <c r="E1291" s="300">
        <v>3</v>
      </c>
      <c r="F1291" s="301">
        <v>10</v>
      </c>
      <c r="G1291" s="301">
        <v>28</v>
      </c>
      <c r="H1291" s="301">
        <v>38</v>
      </c>
      <c r="I1291" s="301">
        <v>18</v>
      </c>
      <c r="J1291" s="301">
        <v>34</v>
      </c>
      <c r="K1291" s="301">
        <v>36</v>
      </c>
      <c r="L1291" s="301">
        <v>0.22</v>
      </c>
      <c r="M1291" s="301">
        <v>1.97</v>
      </c>
      <c r="N1291" s="301">
        <v>2.19</v>
      </c>
      <c r="O1291" s="301"/>
      <c r="P1291" s="301" t="s">
        <v>517</v>
      </c>
      <c r="Q1291" s="301">
        <v>3.9</v>
      </c>
      <c r="R1291" s="301">
        <v>9.4</v>
      </c>
      <c r="S1291" s="302">
        <v>36</v>
      </c>
      <c r="W1291" s="311"/>
      <c r="X1291" s="311"/>
      <c r="AB1291" s="311"/>
      <c r="AC1291" s="311">
        <v>19</v>
      </c>
      <c r="AD1291" s="311">
        <v>0.02</v>
      </c>
      <c r="AE1291" s="311">
        <v>0</v>
      </c>
      <c r="AF1291" s="311">
        <v>4.2999999999999997E-2</v>
      </c>
      <c r="AG1291" s="311">
        <v>0.23</v>
      </c>
      <c r="AH1291" s="311" t="s">
        <v>508</v>
      </c>
      <c r="AI1291" s="311">
        <v>1</v>
      </c>
      <c r="AJ1291" s="311">
        <v>1E-3</v>
      </c>
      <c r="AL1291" s="311"/>
    </row>
    <row r="1292" spans="2:38" ht="15" customHeight="1" x14ac:dyDescent="0.15">
      <c r="B1292" s="436"/>
      <c r="C1292" s="433"/>
      <c r="D1292" s="299" t="s">
        <v>521</v>
      </c>
      <c r="E1292" s="300">
        <v>2</v>
      </c>
      <c r="F1292" s="301">
        <v>4</v>
      </c>
      <c r="G1292" s="301">
        <v>22</v>
      </c>
      <c r="H1292" s="301">
        <v>26</v>
      </c>
      <c r="I1292" s="301">
        <v>25</v>
      </c>
      <c r="J1292" s="301">
        <v>28</v>
      </c>
      <c r="K1292" s="301">
        <v>21</v>
      </c>
      <c r="L1292" s="301">
        <v>0.18</v>
      </c>
      <c r="M1292" s="301">
        <v>1.93</v>
      </c>
      <c r="N1292" s="301">
        <v>2.11</v>
      </c>
      <c r="O1292" s="301"/>
      <c r="P1292" s="301" t="s">
        <v>517</v>
      </c>
      <c r="Q1292" s="301">
        <v>3.3</v>
      </c>
      <c r="R1292" s="301">
        <v>11.8</v>
      </c>
      <c r="S1292" s="302">
        <v>24</v>
      </c>
      <c r="W1292" s="311"/>
      <c r="X1292" s="311"/>
      <c r="AB1292" s="311"/>
      <c r="AC1292" s="311">
        <v>31</v>
      </c>
      <c r="AD1292" s="311">
        <v>2.9000000000000001E-2</v>
      </c>
      <c r="AE1292" s="311">
        <v>0</v>
      </c>
      <c r="AF1292" s="311">
        <v>5.7000000000000002E-2</v>
      </c>
      <c r="AG1292" s="311">
        <v>0.28999999999999998</v>
      </c>
      <c r="AH1292" s="311" t="s">
        <v>500</v>
      </c>
      <c r="AI1292" s="311">
        <v>0.8</v>
      </c>
      <c r="AJ1292" s="311">
        <v>1E-3</v>
      </c>
      <c r="AL1292" s="311"/>
    </row>
    <row r="1293" spans="2:38" ht="15" customHeight="1" x14ac:dyDescent="0.15">
      <c r="B1293" s="436"/>
      <c r="C1293" s="433"/>
      <c r="D1293" s="299" t="s">
        <v>522</v>
      </c>
      <c r="E1293" s="300">
        <v>3</v>
      </c>
      <c r="F1293" s="301">
        <v>3</v>
      </c>
      <c r="G1293" s="301">
        <v>19</v>
      </c>
      <c r="H1293" s="301">
        <v>22</v>
      </c>
      <c r="I1293" s="301">
        <v>31</v>
      </c>
      <c r="J1293" s="301">
        <v>20</v>
      </c>
      <c r="K1293" s="301">
        <v>14</v>
      </c>
      <c r="L1293" s="301">
        <v>0.13</v>
      </c>
      <c r="M1293" s="301">
        <v>1.9</v>
      </c>
      <c r="N1293" s="301">
        <v>2.0299999999999998</v>
      </c>
      <c r="O1293" s="301"/>
      <c r="P1293" s="301" t="s">
        <v>517</v>
      </c>
      <c r="Q1293" s="301">
        <v>3</v>
      </c>
      <c r="R1293" s="301">
        <v>12.2</v>
      </c>
      <c r="S1293" s="302">
        <v>26</v>
      </c>
      <c r="W1293" s="311"/>
      <c r="X1293" s="311"/>
      <c r="AB1293" s="311"/>
      <c r="AC1293" s="311">
        <v>24</v>
      </c>
      <c r="AD1293" s="311">
        <v>3.5000000000000003E-2</v>
      </c>
      <c r="AE1293" s="311">
        <v>0</v>
      </c>
      <c r="AF1293" s="311">
        <v>5.0999999999999997E-2</v>
      </c>
      <c r="AG1293" s="311">
        <v>0.26</v>
      </c>
      <c r="AH1293" s="311" t="s">
        <v>537</v>
      </c>
      <c r="AI1293" s="311">
        <v>0.7</v>
      </c>
      <c r="AJ1293" s="311">
        <v>1E-3</v>
      </c>
      <c r="AL1293" s="311"/>
    </row>
    <row r="1294" spans="2:38" ht="15" customHeight="1" x14ac:dyDescent="0.15">
      <c r="B1294" s="436"/>
      <c r="C1294" s="433"/>
      <c r="D1294" s="299" t="s">
        <v>523</v>
      </c>
      <c r="E1294" s="300">
        <v>3</v>
      </c>
      <c r="F1294" s="301">
        <v>2</v>
      </c>
      <c r="G1294" s="301">
        <v>22</v>
      </c>
      <c r="H1294" s="301">
        <v>24</v>
      </c>
      <c r="I1294" s="301">
        <v>32</v>
      </c>
      <c r="J1294" s="301">
        <v>27</v>
      </c>
      <c r="K1294" s="301">
        <v>17</v>
      </c>
      <c r="L1294" s="301">
        <v>0.14000000000000001</v>
      </c>
      <c r="M1294" s="301">
        <v>1.89</v>
      </c>
      <c r="N1294" s="301">
        <v>2.0299999999999998</v>
      </c>
      <c r="O1294" s="301"/>
      <c r="P1294" s="301" t="s">
        <v>517</v>
      </c>
      <c r="Q1294" s="301">
        <v>3</v>
      </c>
      <c r="R1294" s="301">
        <v>11.9</v>
      </c>
      <c r="S1294" s="302">
        <v>28</v>
      </c>
      <c r="W1294" s="311"/>
      <c r="X1294" s="311"/>
      <c r="AB1294" s="311"/>
      <c r="AC1294" s="311">
        <v>35</v>
      </c>
      <c r="AD1294" s="311">
        <v>3.9E-2</v>
      </c>
      <c r="AE1294" s="311">
        <v>4.0000000000000001E-3</v>
      </c>
      <c r="AF1294" s="311">
        <v>4.8000000000000001E-2</v>
      </c>
      <c r="AG1294" s="311">
        <v>0.27</v>
      </c>
      <c r="AH1294" s="311" t="s">
        <v>520</v>
      </c>
      <c r="AI1294" s="311">
        <v>1.6</v>
      </c>
      <c r="AJ1294" s="311">
        <v>1E-3</v>
      </c>
      <c r="AL1294" s="311"/>
    </row>
    <row r="1295" spans="2:38" ht="15" customHeight="1" x14ac:dyDescent="0.15">
      <c r="B1295" s="436"/>
      <c r="C1295" s="433"/>
      <c r="D1295" s="299" t="s">
        <v>524</v>
      </c>
      <c r="E1295" s="300">
        <v>2</v>
      </c>
      <c r="F1295" s="301">
        <v>0</v>
      </c>
      <c r="G1295" s="301">
        <v>27</v>
      </c>
      <c r="H1295" s="301">
        <v>27</v>
      </c>
      <c r="I1295" s="301">
        <v>20</v>
      </c>
      <c r="J1295" s="301">
        <v>29</v>
      </c>
      <c r="K1295" s="301">
        <v>24</v>
      </c>
      <c r="L1295" s="301">
        <v>0.18</v>
      </c>
      <c r="M1295" s="301">
        <v>1.89</v>
      </c>
      <c r="N1295" s="301">
        <v>2.0699999999999998</v>
      </c>
      <c r="O1295" s="301"/>
      <c r="P1295" s="301" t="s">
        <v>517</v>
      </c>
      <c r="Q1295" s="301">
        <v>1.6</v>
      </c>
      <c r="R1295" s="301">
        <v>10.6</v>
      </c>
      <c r="S1295" s="302">
        <v>25</v>
      </c>
      <c r="W1295" s="311"/>
      <c r="X1295" s="311"/>
      <c r="AB1295" s="311"/>
      <c r="AC1295" s="311">
        <v>31</v>
      </c>
      <c r="AD1295" s="311">
        <v>0.04</v>
      </c>
      <c r="AE1295" s="311">
        <v>1.2999999999999999E-2</v>
      </c>
      <c r="AF1295" s="311">
        <v>3.5000000000000003E-2</v>
      </c>
      <c r="AG1295" s="311">
        <v>0.24</v>
      </c>
      <c r="AH1295" s="311" t="s">
        <v>520</v>
      </c>
      <c r="AI1295" s="311">
        <v>3.9</v>
      </c>
      <c r="AJ1295" s="311">
        <v>2E-3</v>
      </c>
      <c r="AL1295" s="311"/>
    </row>
    <row r="1296" spans="2:38" ht="15" customHeight="1" x14ac:dyDescent="0.15">
      <c r="B1296" s="436"/>
      <c r="C1296" s="433"/>
      <c r="D1296" s="299" t="s">
        <v>525</v>
      </c>
      <c r="E1296" s="300">
        <v>2</v>
      </c>
      <c r="F1296" s="301">
        <v>0</v>
      </c>
      <c r="G1296" s="301">
        <v>34</v>
      </c>
      <c r="H1296" s="301">
        <v>34</v>
      </c>
      <c r="I1296" s="301">
        <v>11</v>
      </c>
      <c r="J1296" s="301">
        <v>36</v>
      </c>
      <c r="K1296" s="301">
        <v>36</v>
      </c>
      <c r="L1296" s="301">
        <v>0.24</v>
      </c>
      <c r="M1296" s="301">
        <v>1.94</v>
      </c>
      <c r="N1296" s="301">
        <v>2.1800000000000002</v>
      </c>
      <c r="O1296" s="301"/>
      <c r="P1296" s="301" t="s">
        <v>517</v>
      </c>
      <c r="Q1296" s="301">
        <v>0.5</v>
      </c>
      <c r="R1296" s="301">
        <v>10.6</v>
      </c>
      <c r="S1296" s="302">
        <v>32</v>
      </c>
      <c r="W1296" s="311"/>
      <c r="X1296" s="311"/>
      <c r="AB1296" s="311"/>
      <c r="AC1296" s="311">
        <v>36</v>
      </c>
      <c r="AD1296" s="311">
        <v>3.4000000000000002E-2</v>
      </c>
      <c r="AE1296" s="311">
        <v>1.7999999999999999E-2</v>
      </c>
      <c r="AF1296" s="311">
        <v>3.7999999999999999E-2</v>
      </c>
      <c r="AG1296" s="311">
        <v>0.22</v>
      </c>
      <c r="AH1296" s="311" t="s">
        <v>517</v>
      </c>
      <c r="AI1296" s="311">
        <v>3.9</v>
      </c>
      <c r="AJ1296" s="311">
        <v>3.0000000000000001E-3</v>
      </c>
      <c r="AL1296" s="311"/>
    </row>
    <row r="1297" spans="2:38" ht="15" customHeight="1" x14ac:dyDescent="0.15">
      <c r="B1297" s="436"/>
      <c r="C1297" s="433"/>
      <c r="D1297" s="299" t="s">
        <v>526</v>
      </c>
      <c r="E1297" s="300">
        <v>3</v>
      </c>
      <c r="F1297" s="301">
        <v>0</v>
      </c>
      <c r="G1297" s="301">
        <v>21</v>
      </c>
      <c r="H1297" s="301">
        <v>21</v>
      </c>
      <c r="I1297" s="301">
        <v>25</v>
      </c>
      <c r="J1297" s="301">
        <v>28</v>
      </c>
      <c r="K1297" s="301">
        <v>15</v>
      </c>
      <c r="L1297" s="301">
        <v>0.2</v>
      </c>
      <c r="M1297" s="301">
        <v>1.9</v>
      </c>
      <c r="N1297" s="301">
        <v>2.1</v>
      </c>
      <c r="O1297" s="301"/>
      <c r="P1297" s="301" t="s">
        <v>495</v>
      </c>
      <c r="Q1297" s="301">
        <v>3.3</v>
      </c>
      <c r="R1297" s="301">
        <v>7.7</v>
      </c>
      <c r="S1297" s="302">
        <v>39</v>
      </c>
      <c r="W1297" s="311"/>
      <c r="X1297" s="311"/>
      <c r="AB1297" s="311"/>
      <c r="AC1297" s="311">
        <v>21</v>
      </c>
      <c r="AD1297" s="311">
        <v>2.8000000000000001E-2</v>
      </c>
      <c r="AE1297" s="311">
        <v>2.5000000000000001E-2</v>
      </c>
      <c r="AF1297" s="311">
        <v>2.5999999999999999E-2</v>
      </c>
      <c r="AG1297" s="311">
        <v>0.18</v>
      </c>
      <c r="AH1297" s="311" t="s">
        <v>517</v>
      </c>
      <c r="AI1297" s="311">
        <v>3.3</v>
      </c>
      <c r="AJ1297" s="311">
        <v>2E-3</v>
      </c>
      <c r="AL1297" s="311"/>
    </row>
    <row r="1298" spans="2:38" ht="15" customHeight="1" x14ac:dyDescent="0.15">
      <c r="B1298" s="436"/>
      <c r="C1298" s="433"/>
      <c r="D1298" s="299" t="s">
        <v>527</v>
      </c>
      <c r="E1298" s="300">
        <v>2</v>
      </c>
      <c r="F1298" s="301">
        <v>0</v>
      </c>
      <c r="G1298" s="301">
        <v>23</v>
      </c>
      <c r="H1298" s="301">
        <v>23</v>
      </c>
      <c r="I1298" s="301">
        <v>16</v>
      </c>
      <c r="J1298" s="301">
        <v>33</v>
      </c>
      <c r="K1298" s="301">
        <v>25</v>
      </c>
      <c r="L1298" s="301">
        <v>0.14000000000000001</v>
      </c>
      <c r="M1298" s="301">
        <v>1.91</v>
      </c>
      <c r="N1298" s="301">
        <v>2.0499999999999998</v>
      </c>
      <c r="O1298" s="301"/>
      <c r="P1298" s="301" t="s">
        <v>495</v>
      </c>
      <c r="Q1298" s="301">
        <v>1.6</v>
      </c>
      <c r="R1298" s="301">
        <v>4.5</v>
      </c>
      <c r="S1298" s="302">
        <v>50</v>
      </c>
      <c r="W1298" s="311"/>
      <c r="X1298" s="311"/>
      <c r="AB1298" s="311"/>
      <c r="AC1298" s="311">
        <v>14</v>
      </c>
      <c r="AD1298" s="311">
        <v>0.02</v>
      </c>
      <c r="AE1298" s="311">
        <v>3.1E-2</v>
      </c>
      <c r="AF1298" s="311">
        <v>2.1999999999999999E-2</v>
      </c>
      <c r="AG1298" s="311">
        <v>0.13</v>
      </c>
      <c r="AH1298" s="311" t="s">
        <v>517</v>
      </c>
      <c r="AI1298" s="311">
        <v>3</v>
      </c>
      <c r="AJ1298" s="311">
        <v>3.0000000000000001E-3</v>
      </c>
      <c r="AL1298" s="311"/>
    </row>
    <row r="1299" spans="2:38" ht="15" customHeight="1" x14ac:dyDescent="0.15">
      <c r="B1299" s="436"/>
      <c r="C1299" s="433"/>
      <c r="D1299" s="299" t="s">
        <v>528</v>
      </c>
      <c r="E1299" s="300">
        <v>1</v>
      </c>
      <c r="F1299" s="301">
        <v>0</v>
      </c>
      <c r="G1299" s="301">
        <v>24</v>
      </c>
      <c r="H1299" s="301">
        <v>24</v>
      </c>
      <c r="I1299" s="301">
        <v>13</v>
      </c>
      <c r="J1299" s="301">
        <v>33</v>
      </c>
      <c r="K1299" s="301">
        <v>31</v>
      </c>
      <c r="L1299" s="301">
        <v>0.18</v>
      </c>
      <c r="M1299" s="301">
        <v>1.95</v>
      </c>
      <c r="N1299" s="301">
        <v>2.13</v>
      </c>
      <c r="O1299" s="301"/>
      <c r="P1299" s="301" t="s">
        <v>500</v>
      </c>
      <c r="Q1299" s="301">
        <v>2.2999999999999998</v>
      </c>
      <c r="R1299" s="301">
        <v>4.4000000000000004</v>
      </c>
      <c r="S1299" s="302">
        <v>54</v>
      </c>
      <c r="W1299" s="311"/>
      <c r="X1299" s="311"/>
      <c r="AB1299" s="311"/>
      <c r="AC1299" s="311">
        <v>17</v>
      </c>
      <c r="AD1299" s="311">
        <v>2.7E-2</v>
      </c>
      <c r="AE1299" s="311">
        <v>3.2000000000000001E-2</v>
      </c>
      <c r="AF1299" s="311">
        <v>2.4E-2</v>
      </c>
      <c r="AG1299" s="311">
        <v>0.14000000000000001</v>
      </c>
      <c r="AH1299" s="311" t="s">
        <v>517</v>
      </c>
      <c r="AI1299" s="311">
        <v>3</v>
      </c>
      <c r="AJ1299" s="311">
        <v>3.0000000000000001E-3</v>
      </c>
      <c r="AL1299" s="311"/>
    </row>
    <row r="1300" spans="2:38" ht="15" customHeight="1" x14ac:dyDescent="0.15">
      <c r="B1300" s="436"/>
      <c r="C1300" s="433"/>
      <c r="D1300" s="299" t="s">
        <v>529</v>
      </c>
      <c r="E1300" s="300">
        <v>1</v>
      </c>
      <c r="F1300" s="301">
        <v>0</v>
      </c>
      <c r="G1300" s="301">
        <v>22</v>
      </c>
      <c r="H1300" s="301">
        <v>22</v>
      </c>
      <c r="I1300" s="301">
        <v>14</v>
      </c>
      <c r="J1300" s="301">
        <v>34</v>
      </c>
      <c r="K1300" s="301">
        <v>24</v>
      </c>
      <c r="L1300" s="301">
        <v>0.18</v>
      </c>
      <c r="M1300" s="301">
        <v>1.98</v>
      </c>
      <c r="N1300" s="301">
        <v>2.16</v>
      </c>
      <c r="O1300" s="301"/>
      <c r="P1300" s="301" t="s">
        <v>508</v>
      </c>
      <c r="Q1300" s="301">
        <v>1.2</v>
      </c>
      <c r="R1300" s="301">
        <v>3.8</v>
      </c>
      <c r="S1300" s="302">
        <v>56</v>
      </c>
      <c r="W1300" s="311"/>
      <c r="X1300" s="311"/>
      <c r="AB1300" s="311"/>
      <c r="AC1300" s="311">
        <v>24</v>
      </c>
      <c r="AD1300" s="311">
        <v>2.9000000000000001E-2</v>
      </c>
      <c r="AE1300" s="311">
        <v>0.02</v>
      </c>
      <c r="AF1300" s="311">
        <v>2.7E-2</v>
      </c>
      <c r="AG1300" s="311">
        <v>0.18</v>
      </c>
      <c r="AH1300" s="311" t="s">
        <v>517</v>
      </c>
      <c r="AI1300" s="311">
        <v>1.6</v>
      </c>
      <c r="AJ1300" s="311">
        <v>2E-3</v>
      </c>
      <c r="AL1300" s="311"/>
    </row>
    <row r="1301" spans="2:38" ht="15" customHeight="1" x14ac:dyDescent="0.15">
      <c r="B1301" s="436"/>
      <c r="C1301" s="433"/>
      <c r="D1301" s="299" t="s">
        <v>530</v>
      </c>
      <c r="E1301" s="300">
        <v>1</v>
      </c>
      <c r="F1301" s="301">
        <v>0</v>
      </c>
      <c r="G1301" s="301">
        <v>18</v>
      </c>
      <c r="H1301" s="301">
        <v>18</v>
      </c>
      <c r="I1301" s="301">
        <v>17</v>
      </c>
      <c r="J1301" s="301">
        <v>23</v>
      </c>
      <c r="K1301" s="301">
        <v>17</v>
      </c>
      <c r="L1301" s="301">
        <v>0.19</v>
      </c>
      <c r="M1301" s="301">
        <v>1.99</v>
      </c>
      <c r="N1301" s="301">
        <v>2.1800000000000002</v>
      </c>
      <c r="O1301" s="301"/>
      <c r="P1301" s="301" t="s">
        <v>500</v>
      </c>
      <c r="Q1301" s="301">
        <v>1.2</v>
      </c>
      <c r="R1301" s="301">
        <v>1.7</v>
      </c>
      <c r="S1301" s="302">
        <v>63</v>
      </c>
      <c r="W1301" s="311"/>
      <c r="X1301" s="311"/>
      <c r="AB1301" s="311"/>
      <c r="AC1301" s="311">
        <v>36</v>
      </c>
      <c r="AD1301" s="311">
        <v>3.5999999999999997E-2</v>
      </c>
      <c r="AE1301" s="311">
        <v>1.0999999999999999E-2</v>
      </c>
      <c r="AF1301" s="311">
        <v>3.4000000000000002E-2</v>
      </c>
      <c r="AG1301" s="311">
        <v>0.24</v>
      </c>
      <c r="AH1301" s="311" t="s">
        <v>517</v>
      </c>
      <c r="AI1301" s="311">
        <v>0.5</v>
      </c>
      <c r="AJ1301" s="311">
        <v>2E-3</v>
      </c>
      <c r="AL1301" s="311"/>
    </row>
    <row r="1302" spans="2:38" ht="15" customHeight="1" x14ac:dyDescent="0.15">
      <c r="B1302" s="436"/>
      <c r="C1302" s="434"/>
      <c r="D1302" s="299" t="s">
        <v>531</v>
      </c>
      <c r="E1302" s="300">
        <v>1</v>
      </c>
      <c r="F1302" s="301">
        <v>0</v>
      </c>
      <c r="G1302" s="301">
        <v>15</v>
      </c>
      <c r="H1302" s="301">
        <v>15</v>
      </c>
      <c r="I1302" s="301">
        <v>19</v>
      </c>
      <c r="J1302" s="301">
        <v>13</v>
      </c>
      <c r="K1302" s="301">
        <v>12</v>
      </c>
      <c r="L1302" s="301">
        <v>0.18</v>
      </c>
      <c r="M1302" s="301">
        <v>2</v>
      </c>
      <c r="N1302" s="301">
        <v>2.1800000000000002</v>
      </c>
      <c r="O1302" s="301"/>
      <c r="P1302" s="301" t="s">
        <v>500</v>
      </c>
      <c r="Q1302" s="301">
        <v>1.9</v>
      </c>
      <c r="R1302" s="301">
        <v>-0.6</v>
      </c>
      <c r="S1302" s="302">
        <v>65</v>
      </c>
      <c r="W1302" s="311"/>
      <c r="X1302" s="311"/>
      <c r="AB1302" s="311"/>
      <c r="AC1302" s="311">
        <v>15</v>
      </c>
      <c r="AD1302" s="311">
        <v>2.8000000000000001E-2</v>
      </c>
      <c r="AE1302" s="311">
        <v>2.5000000000000001E-2</v>
      </c>
      <c r="AF1302" s="311">
        <v>2.1000000000000001E-2</v>
      </c>
      <c r="AG1302" s="311">
        <v>0.2</v>
      </c>
      <c r="AH1302" s="311" t="s">
        <v>495</v>
      </c>
      <c r="AI1302" s="311">
        <v>3.3</v>
      </c>
      <c r="AJ1302" s="311">
        <v>3.0000000000000001E-3</v>
      </c>
      <c r="AL1302" s="311"/>
    </row>
    <row r="1303" spans="2:38" ht="15" customHeight="1" x14ac:dyDescent="0.15">
      <c r="B1303" s="436"/>
      <c r="C1303" s="432">
        <v>42763</v>
      </c>
      <c r="D1303" s="299" t="s">
        <v>494</v>
      </c>
      <c r="E1303" s="300">
        <v>1</v>
      </c>
      <c r="F1303" s="301">
        <v>0</v>
      </c>
      <c r="G1303" s="301">
        <v>11</v>
      </c>
      <c r="H1303" s="301">
        <v>11</v>
      </c>
      <c r="I1303" s="301">
        <v>21</v>
      </c>
      <c r="J1303" s="301">
        <v>12</v>
      </c>
      <c r="K1303" s="301">
        <v>12</v>
      </c>
      <c r="L1303" s="301">
        <v>0.13</v>
      </c>
      <c r="M1303" s="301">
        <v>2.0499999999999998</v>
      </c>
      <c r="N1303" s="301">
        <v>2.1800000000000002</v>
      </c>
      <c r="O1303" s="301"/>
      <c r="P1303" s="301" t="s">
        <v>495</v>
      </c>
      <c r="Q1303" s="301">
        <v>2.7</v>
      </c>
      <c r="R1303" s="301">
        <v>-1.3</v>
      </c>
      <c r="S1303" s="302">
        <v>61</v>
      </c>
      <c r="W1303" s="311"/>
      <c r="AB1303" s="311"/>
      <c r="AC1303" s="311">
        <v>25</v>
      </c>
      <c r="AD1303" s="311">
        <v>3.3000000000000002E-2</v>
      </c>
      <c r="AE1303" s="311">
        <v>1.6E-2</v>
      </c>
      <c r="AF1303" s="311">
        <v>2.3E-2</v>
      </c>
      <c r="AG1303" s="311">
        <v>0.14000000000000001</v>
      </c>
      <c r="AH1303" s="311" t="s">
        <v>495</v>
      </c>
      <c r="AI1303" s="311">
        <v>1.6</v>
      </c>
      <c r="AJ1303" s="311">
        <v>2E-3</v>
      </c>
      <c r="AL1303" s="311"/>
    </row>
    <row r="1304" spans="2:38" ht="15" customHeight="1" x14ac:dyDescent="0.15">
      <c r="B1304" s="436"/>
      <c r="C1304" s="433"/>
      <c r="D1304" s="299" t="s">
        <v>497</v>
      </c>
      <c r="E1304" s="300">
        <v>1</v>
      </c>
      <c r="F1304" s="301">
        <v>0</v>
      </c>
      <c r="G1304" s="301">
        <v>7</v>
      </c>
      <c r="H1304" s="301">
        <v>7</v>
      </c>
      <c r="I1304" s="301">
        <v>22</v>
      </c>
      <c r="J1304" s="301">
        <v>8</v>
      </c>
      <c r="K1304" s="301">
        <v>11</v>
      </c>
      <c r="L1304" s="301">
        <v>0.12</v>
      </c>
      <c r="M1304" s="301">
        <v>2.0699999999999998</v>
      </c>
      <c r="N1304" s="301">
        <v>2.19</v>
      </c>
      <c r="O1304" s="301"/>
      <c r="P1304" s="301" t="s">
        <v>508</v>
      </c>
      <c r="Q1304" s="301">
        <v>2</v>
      </c>
      <c r="R1304" s="301">
        <v>0.1</v>
      </c>
      <c r="S1304" s="302">
        <v>62</v>
      </c>
      <c r="W1304" s="311"/>
      <c r="X1304" s="311"/>
      <c r="AB1304" s="311"/>
      <c r="AC1304" s="311">
        <v>31</v>
      </c>
      <c r="AD1304" s="311">
        <v>3.3000000000000002E-2</v>
      </c>
      <c r="AE1304" s="311">
        <v>1.2999999999999999E-2</v>
      </c>
      <c r="AF1304" s="311">
        <v>2.4E-2</v>
      </c>
      <c r="AG1304" s="311">
        <v>0.18</v>
      </c>
      <c r="AH1304" s="311" t="s">
        <v>500</v>
      </c>
      <c r="AI1304" s="311">
        <v>2.2999999999999998</v>
      </c>
      <c r="AJ1304" s="311">
        <v>1E-3</v>
      </c>
      <c r="AL1304" s="311"/>
    </row>
    <row r="1305" spans="2:38" ht="15" customHeight="1" x14ac:dyDescent="0.15">
      <c r="B1305" s="436"/>
      <c r="C1305" s="433"/>
      <c r="D1305" s="299" t="s">
        <v>499</v>
      </c>
      <c r="E1305" s="300">
        <v>1</v>
      </c>
      <c r="F1305" s="301">
        <v>0</v>
      </c>
      <c r="G1305" s="301">
        <v>5</v>
      </c>
      <c r="H1305" s="301">
        <v>5</v>
      </c>
      <c r="I1305" s="301">
        <v>25</v>
      </c>
      <c r="J1305" s="301">
        <v>11</v>
      </c>
      <c r="K1305" s="301">
        <v>3</v>
      </c>
      <c r="L1305" s="301">
        <v>0.1</v>
      </c>
      <c r="M1305" s="301">
        <v>2.04</v>
      </c>
      <c r="N1305" s="301">
        <v>2.14</v>
      </c>
      <c r="O1305" s="301"/>
      <c r="P1305" s="301" t="s">
        <v>508</v>
      </c>
      <c r="Q1305" s="301">
        <v>2.9</v>
      </c>
      <c r="R1305" s="301">
        <v>2.1</v>
      </c>
      <c r="S1305" s="302">
        <v>72</v>
      </c>
      <c r="W1305" s="311"/>
      <c r="X1305" s="311"/>
      <c r="AB1305" s="311"/>
      <c r="AC1305" s="311">
        <v>24</v>
      </c>
      <c r="AD1305" s="311">
        <v>3.4000000000000002E-2</v>
      </c>
      <c r="AE1305" s="311">
        <v>1.4E-2</v>
      </c>
      <c r="AF1305" s="311">
        <v>2.1999999999999999E-2</v>
      </c>
      <c r="AG1305" s="311">
        <v>0.18</v>
      </c>
      <c r="AH1305" s="311" t="s">
        <v>508</v>
      </c>
      <c r="AI1305" s="311">
        <v>1.2</v>
      </c>
      <c r="AJ1305" s="311">
        <v>1E-3</v>
      </c>
      <c r="AL1305" s="311"/>
    </row>
    <row r="1306" spans="2:38" ht="15" customHeight="1" x14ac:dyDescent="0.15">
      <c r="B1306" s="436"/>
      <c r="C1306" s="433"/>
      <c r="D1306" s="299" t="s">
        <v>502</v>
      </c>
      <c r="E1306" s="300">
        <v>1</v>
      </c>
      <c r="F1306" s="301">
        <v>0</v>
      </c>
      <c r="G1306" s="301">
        <v>4</v>
      </c>
      <c r="H1306" s="301">
        <v>4</v>
      </c>
      <c r="I1306" s="301">
        <v>25</v>
      </c>
      <c r="J1306" s="301">
        <v>6</v>
      </c>
      <c r="K1306" s="301">
        <v>2</v>
      </c>
      <c r="L1306" s="301">
        <v>0.08</v>
      </c>
      <c r="M1306" s="301">
        <v>2.04</v>
      </c>
      <c r="N1306" s="301">
        <v>2.12</v>
      </c>
      <c r="O1306" s="301"/>
      <c r="P1306" s="301" t="s">
        <v>508</v>
      </c>
      <c r="Q1306" s="301">
        <v>2.7</v>
      </c>
      <c r="R1306" s="301">
        <v>1.2</v>
      </c>
      <c r="S1306" s="302">
        <v>68</v>
      </c>
      <c r="W1306" s="311"/>
      <c r="X1306" s="311"/>
      <c r="AB1306" s="311"/>
      <c r="AC1306" s="311">
        <v>17</v>
      </c>
      <c r="AD1306" s="311">
        <v>2.3E-2</v>
      </c>
      <c r="AE1306" s="311">
        <v>1.7000000000000001E-2</v>
      </c>
      <c r="AF1306" s="311">
        <v>1.7999999999999999E-2</v>
      </c>
      <c r="AG1306" s="311">
        <v>0.19</v>
      </c>
      <c r="AH1306" s="311" t="s">
        <v>500</v>
      </c>
      <c r="AI1306" s="311">
        <v>1.2</v>
      </c>
      <c r="AJ1306" s="311">
        <v>1E-3</v>
      </c>
      <c r="AL1306" s="311"/>
    </row>
    <row r="1307" spans="2:38" ht="15" customHeight="1" x14ac:dyDescent="0.15">
      <c r="B1307" s="436"/>
      <c r="C1307" s="433"/>
      <c r="D1307" s="299" t="s">
        <v>505</v>
      </c>
      <c r="E1307" s="300">
        <v>1</v>
      </c>
      <c r="F1307" s="301">
        <v>0</v>
      </c>
      <c r="G1307" s="301">
        <v>4</v>
      </c>
      <c r="H1307" s="301">
        <v>4</v>
      </c>
      <c r="I1307" s="301">
        <v>24</v>
      </c>
      <c r="J1307" s="301">
        <v>9</v>
      </c>
      <c r="K1307" s="301">
        <v>0</v>
      </c>
      <c r="L1307" s="301">
        <v>0.08</v>
      </c>
      <c r="M1307" s="301">
        <v>1.99</v>
      </c>
      <c r="N1307" s="301">
        <v>2.0699999999999998</v>
      </c>
      <c r="O1307" s="301"/>
      <c r="P1307" s="301" t="s">
        <v>495</v>
      </c>
      <c r="Q1307" s="301">
        <v>1.8</v>
      </c>
      <c r="R1307" s="301">
        <v>-0.6</v>
      </c>
      <c r="S1307" s="302">
        <v>65</v>
      </c>
      <c r="W1307" s="311"/>
      <c r="X1307" s="311"/>
      <c r="AB1307" s="311"/>
      <c r="AC1307" s="311">
        <v>12</v>
      </c>
      <c r="AD1307" s="311">
        <v>1.2999999999999999E-2</v>
      </c>
      <c r="AE1307" s="311">
        <v>1.9E-2</v>
      </c>
      <c r="AF1307" s="311">
        <v>1.4999999999999999E-2</v>
      </c>
      <c r="AG1307" s="311">
        <v>0.18</v>
      </c>
      <c r="AH1307" s="311" t="s">
        <v>500</v>
      </c>
      <c r="AI1307" s="311">
        <v>1.9</v>
      </c>
      <c r="AJ1307" s="311">
        <v>1E-3</v>
      </c>
      <c r="AL1307" s="311"/>
    </row>
    <row r="1308" spans="2:38" ht="15" customHeight="1" x14ac:dyDescent="0.15">
      <c r="B1308" s="436"/>
      <c r="C1308" s="433"/>
      <c r="D1308" s="299" t="s">
        <v>507</v>
      </c>
      <c r="E1308" s="300">
        <v>1</v>
      </c>
      <c r="F1308" s="301">
        <v>0</v>
      </c>
      <c r="G1308" s="301">
        <v>8</v>
      </c>
      <c r="H1308" s="301">
        <v>8</v>
      </c>
      <c r="I1308" s="301">
        <v>19</v>
      </c>
      <c r="J1308" s="301">
        <v>7</v>
      </c>
      <c r="K1308" s="301">
        <v>2</v>
      </c>
      <c r="L1308" s="301">
        <v>0.1</v>
      </c>
      <c r="M1308" s="301">
        <v>1.98</v>
      </c>
      <c r="N1308" s="301">
        <v>2.08</v>
      </c>
      <c r="O1308" s="301"/>
      <c r="P1308" s="301" t="s">
        <v>538</v>
      </c>
      <c r="Q1308" s="301">
        <v>0.2</v>
      </c>
      <c r="R1308" s="301">
        <v>-3</v>
      </c>
      <c r="S1308" s="302">
        <v>75</v>
      </c>
      <c r="W1308" s="311"/>
      <c r="X1308" s="311"/>
      <c r="AB1308" s="311"/>
      <c r="AC1308" s="311">
        <v>12</v>
      </c>
      <c r="AD1308" s="311">
        <v>1.2E-2</v>
      </c>
      <c r="AE1308" s="311">
        <v>2.1000000000000001E-2</v>
      </c>
      <c r="AF1308" s="311">
        <v>1.0999999999999999E-2</v>
      </c>
      <c r="AG1308" s="311">
        <v>0.13</v>
      </c>
      <c r="AH1308" s="311" t="s">
        <v>495</v>
      </c>
      <c r="AI1308" s="311">
        <v>2.7</v>
      </c>
      <c r="AJ1308" s="311">
        <v>1E-3</v>
      </c>
      <c r="AL1308" s="311"/>
    </row>
    <row r="1309" spans="2:38" ht="15" customHeight="1" x14ac:dyDescent="0.15">
      <c r="B1309" s="436"/>
      <c r="C1309" s="433"/>
      <c r="D1309" s="299" t="s">
        <v>510</v>
      </c>
      <c r="E1309" s="300">
        <v>1</v>
      </c>
      <c r="F1309" s="301">
        <v>1</v>
      </c>
      <c r="G1309" s="301">
        <v>16</v>
      </c>
      <c r="H1309" s="301">
        <v>17</v>
      </c>
      <c r="I1309" s="301">
        <v>8</v>
      </c>
      <c r="J1309" s="301">
        <v>9</v>
      </c>
      <c r="K1309" s="301">
        <v>3</v>
      </c>
      <c r="L1309" s="301">
        <v>0.1</v>
      </c>
      <c r="M1309" s="301">
        <v>1.98</v>
      </c>
      <c r="N1309" s="301">
        <v>2.08</v>
      </c>
      <c r="O1309" s="301"/>
      <c r="P1309" s="301" t="s">
        <v>538</v>
      </c>
      <c r="Q1309" s="301">
        <v>0</v>
      </c>
      <c r="R1309" s="301">
        <v>-4.5</v>
      </c>
      <c r="S1309" s="302">
        <v>77</v>
      </c>
      <c r="W1309" s="311"/>
      <c r="X1309" s="311"/>
      <c r="AB1309" s="311"/>
      <c r="AC1309" s="311">
        <v>11</v>
      </c>
      <c r="AD1309" s="311">
        <v>8.0000000000000002E-3</v>
      </c>
      <c r="AE1309" s="311">
        <v>2.1999999999999999E-2</v>
      </c>
      <c r="AF1309" s="311">
        <v>7.0000000000000001E-3</v>
      </c>
      <c r="AG1309" s="311">
        <v>0.12</v>
      </c>
      <c r="AH1309" s="311" t="s">
        <v>508</v>
      </c>
      <c r="AI1309" s="311">
        <v>2</v>
      </c>
      <c r="AJ1309" s="311">
        <v>1E-3</v>
      </c>
      <c r="AL1309" s="311"/>
    </row>
    <row r="1310" spans="2:38" ht="15" customHeight="1" x14ac:dyDescent="0.15">
      <c r="B1310" s="436"/>
      <c r="C1310" s="433"/>
      <c r="D1310" s="299" t="s">
        <v>512</v>
      </c>
      <c r="E1310" s="300">
        <v>1</v>
      </c>
      <c r="F1310" s="301">
        <v>8</v>
      </c>
      <c r="G1310" s="301">
        <v>21</v>
      </c>
      <c r="H1310" s="301">
        <v>29</v>
      </c>
      <c r="I1310" s="301">
        <v>4</v>
      </c>
      <c r="J1310" s="301">
        <v>14</v>
      </c>
      <c r="K1310" s="301">
        <v>15</v>
      </c>
      <c r="L1310" s="301">
        <v>0.12</v>
      </c>
      <c r="M1310" s="301">
        <v>2.04</v>
      </c>
      <c r="N1310" s="301">
        <v>2.16</v>
      </c>
      <c r="O1310" s="301"/>
      <c r="P1310" s="301" t="s">
        <v>500</v>
      </c>
      <c r="Q1310" s="301">
        <v>1.1000000000000001</v>
      </c>
      <c r="R1310" s="301">
        <v>-1.1000000000000001</v>
      </c>
      <c r="S1310" s="302">
        <v>71</v>
      </c>
      <c r="W1310" s="311"/>
      <c r="X1310" s="311"/>
      <c r="AB1310" s="311"/>
      <c r="AC1310" s="311">
        <v>3</v>
      </c>
      <c r="AD1310" s="311">
        <v>1.0999999999999999E-2</v>
      </c>
      <c r="AE1310" s="311">
        <v>2.5000000000000001E-2</v>
      </c>
      <c r="AF1310" s="311">
        <v>5.0000000000000001E-3</v>
      </c>
      <c r="AG1310" s="311">
        <v>0.1</v>
      </c>
      <c r="AH1310" s="311" t="s">
        <v>508</v>
      </c>
      <c r="AI1310" s="311">
        <v>2.9</v>
      </c>
      <c r="AJ1310" s="311">
        <v>1E-3</v>
      </c>
      <c r="AL1310" s="311"/>
    </row>
    <row r="1311" spans="2:38" ht="15" customHeight="1" x14ac:dyDescent="0.15">
      <c r="B1311" s="436"/>
      <c r="C1311" s="433"/>
      <c r="D1311" s="299" t="s">
        <v>513</v>
      </c>
      <c r="E1311" s="300">
        <v>1</v>
      </c>
      <c r="F1311" s="301">
        <v>13</v>
      </c>
      <c r="G1311" s="301">
        <v>24</v>
      </c>
      <c r="H1311" s="301">
        <v>37</v>
      </c>
      <c r="I1311" s="301">
        <v>6</v>
      </c>
      <c r="J1311" s="301">
        <v>41</v>
      </c>
      <c r="K1311" s="301">
        <v>46</v>
      </c>
      <c r="L1311" s="301">
        <v>0.17</v>
      </c>
      <c r="M1311" s="301">
        <v>2.1</v>
      </c>
      <c r="N1311" s="301">
        <v>2.27</v>
      </c>
      <c r="O1311" s="301"/>
      <c r="P1311" s="301" t="s">
        <v>537</v>
      </c>
      <c r="Q1311" s="301">
        <v>0.3</v>
      </c>
      <c r="R1311" s="301">
        <v>4.3</v>
      </c>
      <c r="S1311" s="302">
        <v>53</v>
      </c>
      <c r="W1311" s="311"/>
      <c r="X1311" s="311"/>
      <c r="AB1311" s="311"/>
      <c r="AC1311" s="311">
        <v>2</v>
      </c>
      <c r="AD1311" s="311">
        <v>6.0000000000000001E-3</v>
      </c>
      <c r="AE1311" s="311">
        <v>2.5000000000000001E-2</v>
      </c>
      <c r="AF1311" s="311">
        <v>4.0000000000000001E-3</v>
      </c>
      <c r="AG1311" s="311">
        <v>0.08</v>
      </c>
      <c r="AH1311" s="311" t="s">
        <v>508</v>
      </c>
      <c r="AI1311" s="311">
        <v>2.7</v>
      </c>
      <c r="AJ1311" s="311">
        <v>1E-3</v>
      </c>
      <c r="AL1311" s="311"/>
    </row>
    <row r="1312" spans="2:38" ht="15" customHeight="1" thickBot="1" x14ac:dyDescent="0.2">
      <c r="B1312" s="436"/>
      <c r="C1312" s="433"/>
      <c r="D1312" s="312" t="s">
        <v>514</v>
      </c>
      <c r="E1312" s="313">
        <v>1</v>
      </c>
      <c r="F1312" s="306">
        <v>2</v>
      </c>
      <c r="G1312" s="306">
        <v>12</v>
      </c>
      <c r="H1312" s="306">
        <v>14</v>
      </c>
      <c r="I1312" s="306">
        <v>24</v>
      </c>
      <c r="J1312" s="306">
        <v>25</v>
      </c>
      <c r="K1312" s="306">
        <v>8</v>
      </c>
      <c r="L1312" s="306">
        <v>0.13</v>
      </c>
      <c r="M1312" s="306">
        <v>1.96</v>
      </c>
      <c r="N1312" s="306">
        <v>2.09</v>
      </c>
      <c r="O1312" s="306"/>
      <c r="P1312" s="306" t="s">
        <v>500</v>
      </c>
      <c r="Q1312" s="306">
        <v>2.2999999999999998</v>
      </c>
      <c r="R1312" s="306">
        <v>7</v>
      </c>
      <c r="S1312" s="307">
        <v>41</v>
      </c>
      <c r="W1312" s="311"/>
      <c r="X1312" s="311"/>
      <c r="AB1312" s="311"/>
      <c r="AC1312" s="311">
        <v>0</v>
      </c>
      <c r="AD1312" s="311">
        <v>8.9999999999999993E-3</v>
      </c>
      <c r="AE1312" s="311">
        <v>2.4E-2</v>
      </c>
      <c r="AF1312" s="311">
        <v>4.0000000000000001E-3</v>
      </c>
      <c r="AG1312" s="311">
        <v>0.08</v>
      </c>
      <c r="AH1312" s="311" t="s">
        <v>495</v>
      </c>
      <c r="AI1312" s="311">
        <v>1.8</v>
      </c>
      <c r="AJ1312" s="311">
        <v>1E-3</v>
      </c>
      <c r="AL1312" s="311"/>
    </row>
    <row r="1313" spans="2:38" ht="15" customHeight="1" x14ac:dyDescent="0.15">
      <c r="B1313" s="436" t="s">
        <v>539</v>
      </c>
      <c r="C1313" s="433"/>
      <c r="D1313" s="295" t="s">
        <v>516</v>
      </c>
      <c r="E1313" s="296">
        <v>1</v>
      </c>
      <c r="F1313" s="297">
        <v>0</v>
      </c>
      <c r="G1313" s="297">
        <v>5</v>
      </c>
      <c r="H1313" s="297">
        <v>5</v>
      </c>
      <c r="I1313" s="297">
        <v>34</v>
      </c>
      <c r="J1313" s="297">
        <v>13</v>
      </c>
      <c r="K1313" s="297">
        <v>3</v>
      </c>
      <c r="L1313" s="297">
        <v>0.06</v>
      </c>
      <c r="M1313" s="297">
        <v>1.91</v>
      </c>
      <c r="N1313" s="297">
        <v>1.97</v>
      </c>
      <c r="O1313" s="297"/>
      <c r="P1313" s="297" t="s">
        <v>533</v>
      </c>
      <c r="Q1313" s="297">
        <v>0.7</v>
      </c>
      <c r="R1313" s="297">
        <v>8.6999999999999993</v>
      </c>
      <c r="S1313" s="298">
        <v>34</v>
      </c>
      <c r="W1313" s="311"/>
      <c r="X1313" s="311"/>
      <c r="AB1313" s="311"/>
      <c r="AC1313" s="311">
        <v>2</v>
      </c>
      <c r="AD1313" s="311">
        <v>7.0000000000000001E-3</v>
      </c>
      <c r="AE1313" s="311">
        <v>1.9E-2</v>
      </c>
      <c r="AF1313" s="311">
        <v>8.0000000000000002E-3</v>
      </c>
      <c r="AG1313" s="311">
        <v>0.1</v>
      </c>
      <c r="AH1313" s="311" t="s">
        <v>538</v>
      </c>
      <c r="AI1313" s="311">
        <v>0.2</v>
      </c>
      <c r="AJ1313" s="311">
        <v>1E-3</v>
      </c>
      <c r="AL1313" s="311"/>
    </row>
    <row r="1314" spans="2:38" ht="15" customHeight="1" x14ac:dyDescent="0.15">
      <c r="B1314" s="436"/>
      <c r="C1314" s="433"/>
      <c r="D1314" s="299" t="s">
        <v>518</v>
      </c>
      <c r="E1314" s="300">
        <v>1</v>
      </c>
      <c r="F1314" s="301">
        <v>0</v>
      </c>
      <c r="G1314" s="301">
        <v>4</v>
      </c>
      <c r="H1314" s="301">
        <v>4</v>
      </c>
      <c r="I1314" s="301">
        <v>37</v>
      </c>
      <c r="J1314" s="301">
        <v>15</v>
      </c>
      <c r="K1314" s="301">
        <v>1</v>
      </c>
      <c r="L1314" s="301">
        <v>0.06</v>
      </c>
      <c r="M1314" s="301">
        <v>1.9</v>
      </c>
      <c r="N1314" s="301">
        <v>1.96</v>
      </c>
      <c r="O1314" s="301"/>
      <c r="P1314" s="301" t="s">
        <v>533</v>
      </c>
      <c r="Q1314" s="301">
        <v>1.7</v>
      </c>
      <c r="R1314" s="301">
        <v>9.9</v>
      </c>
      <c r="S1314" s="302">
        <v>29</v>
      </c>
      <c r="W1314" s="311"/>
      <c r="X1314" s="311"/>
      <c r="AB1314" s="311"/>
      <c r="AC1314" s="311">
        <v>3</v>
      </c>
      <c r="AD1314" s="311">
        <v>8.9999999999999993E-3</v>
      </c>
      <c r="AE1314" s="311">
        <v>8.0000000000000002E-3</v>
      </c>
      <c r="AF1314" s="311">
        <v>1.7000000000000001E-2</v>
      </c>
      <c r="AG1314" s="311">
        <v>0.1</v>
      </c>
      <c r="AH1314" s="311" t="s">
        <v>538</v>
      </c>
      <c r="AI1314" s="311">
        <v>0</v>
      </c>
      <c r="AJ1314" s="311">
        <v>1E-3</v>
      </c>
      <c r="AL1314" s="311"/>
    </row>
    <row r="1315" spans="2:38" ht="15" customHeight="1" x14ac:dyDescent="0.15">
      <c r="B1315" s="436"/>
      <c r="C1315" s="433"/>
      <c r="D1315" s="299" t="s">
        <v>519</v>
      </c>
      <c r="E1315" s="300">
        <v>1</v>
      </c>
      <c r="F1315" s="301">
        <v>0</v>
      </c>
      <c r="G1315" s="301">
        <v>3</v>
      </c>
      <c r="H1315" s="301">
        <v>3</v>
      </c>
      <c r="I1315" s="301">
        <v>38</v>
      </c>
      <c r="J1315" s="301">
        <v>13</v>
      </c>
      <c r="K1315" s="301">
        <v>-3</v>
      </c>
      <c r="L1315" s="301">
        <v>0.06</v>
      </c>
      <c r="M1315" s="301">
        <v>1.89</v>
      </c>
      <c r="N1315" s="301">
        <v>1.95</v>
      </c>
      <c r="O1315" s="301"/>
      <c r="P1315" s="301" t="s">
        <v>532</v>
      </c>
      <c r="Q1315" s="301">
        <v>0.9</v>
      </c>
      <c r="R1315" s="301">
        <v>10.4</v>
      </c>
      <c r="S1315" s="302">
        <v>28</v>
      </c>
      <c r="W1315" s="311"/>
      <c r="X1315" s="311"/>
      <c r="AB1315" s="311"/>
      <c r="AC1315" s="311">
        <v>15</v>
      </c>
      <c r="AD1315" s="311">
        <v>1.4E-2</v>
      </c>
      <c r="AE1315" s="311">
        <v>4.0000000000000001E-3</v>
      </c>
      <c r="AF1315" s="311">
        <v>2.9000000000000001E-2</v>
      </c>
      <c r="AG1315" s="311">
        <v>0.12</v>
      </c>
      <c r="AH1315" s="311" t="s">
        <v>500</v>
      </c>
      <c r="AI1315" s="311">
        <v>1.1000000000000001</v>
      </c>
      <c r="AJ1315" s="311">
        <v>1E-3</v>
      </c>
      <c r="AL1315" s="311"/>
    </row>
    <row r="1316" spans="2:38" ht="15" customHeight="1" x14ac:dyDescent="0.15">
      <c r="B1316" s="436"/>
      <c r="C1316" s="433"/>
      <c r="D1316" s="299" t="s">
        <v>521</v>
      </c>
      <c r="E1316" s="300">
        <v>1</v>
      </c>
      <c r="F1316" s="301">
        <v>0</v>
      </c>
      <c r="G1316" s="301">
        <v>4</v>
      </c>
      <c r="H1316" s="301">
        <v>4</v>
      </c>
      <c r="I1316" s="301">
        <v>41</v>
      </c>
      <c r="J1316" s="301">
        <v>10</v>
      </c>
      <c r="K1316" s="301">
        <v>3</v>
      </c>
      <c r="L1316" s="301">
        <v>7.0000000000000007E-2</v>
      </c>
      <c r="M1316" s="301">
        <v>1.89</v>
      </c>
      <c r="N1316" s="301">
        <v>1.96</v>
      </c>
      <c r="O1316" s="301"/>
      <c r="P1316" s="301" t="s">
        <v>532</v>
      </c>
      <c r="Q1316" s="301">
        <v>0.8</v>
      </c>
      <c r="R1316" s="301">
        <v>10.6</v>
      </c>
      <c r="S1316" s="302">
        <v>27</v>
      </c>
      <c r="W1316" s="311"/>
      <c r="X1316" s="311"/>
      <c r="AB1316" s="311"/>
      <c r="AC1316" s="311">
        <v>46</v>
      </c>
      <c r="AD1316" s="311">
        <v>4.1000000000000002E-2</v>
      </c>
      <c r="AE1316" s="311">
        <v>6.0000000000000001E-3</v>
      </c>
      <c r="AF1316" s="311">
        <v>3.6999999999999998E-2</v>
      </c>
      <c r="AG1316" s="311">
        <v>0.17</v>
      </c>
      <c r="AH1316" s="311" t="s">
        <v>537</v>
      </c>
      <c r="AI1316" s="311">
        <v>0.3</v>
      </c>
      <c r="AJ1316" s="311">
        <v>1E-3</v>
      </c>
      <c r="AL1316" s="311"/>
    </row>
    <row r="1317" spans="2:38" ht="15" customHeight="1" x14ac:dyDescent="0.15">
      <c r="B1317" s="436"/>
      <c r="C1317" s="433"/>
      <c r="D1317" s="299" t="s">
        <v>522</v>
      </c>
      <c r="E1317" s="300">
        <v>1</v>
      </c>
      <c r="F1317" s="301">
        <v>0</v>
      </c>
      <c r="G1317" s="301">
        <v>4</v>
      </c>
      <c r="H1317" s="301">
        <v>4</v>
      </c>
      <c r="I1317" s="301">
        <v>41</v>
      </c>
      <c r="J1317" s="301">
        <v>11</v>
      </c>
      <c r="K1317" s="301">
        <v>6</v>
      </c>
      <c r="L1317" s="301">
        <v>0.08</v>
      </c>
      <c r="M1317" s="301">
        <v>1.87</v>
      </c>
      <c r="N1317" s="301">
        <v>1.95</v>
      </c>
      <c r="O1317" s="301"/>
      <c r="P1317" s="301" t="s">
        <v>541</v>
      </c>
      <c r="Q1317" s="301">
        <v>1.6</v>
      </c>
      <c r="R1317" s="301">
        <v>11.5</v>
      </c>
      <c r="S1317" s="302">
        <v>27</v>
      </c>
      <c r="W1317" s="311"/>
      <c r="X1317" s="311"/>
      <c r="AB1317" s="311"/>
      <c r="AC1317" s="311">
        <v>8</v>
      </c>
      <c r="AD1317" s="311">
        <v>2.5000000000000001E-2</v>
      </c>
      <c r="AE1317" s="311">
        <v>2.4E-2</v>
      </c>
      <c r="AF1317" s="311">
        <v>1.4E-2</v>
      </c>
      <c r="AG1317" s="311">
        <v>0.13</v>
      </c>
      <c r="AH1317" s="311" t="s">
        <v>500</v>
      </c>
      <c r="AI1317" s="311">
        <v>2.2999999999999998</v>
      </c>
      <c r="AJ1317" s="311">
        <v>1E-3</v>
      </c>
      <c r="AL1317" s="311"/>
    </row>
    <row r="1318" spans="2:38" ht="15" customHeight="1" x14ac:dyDescent="0.15">
      <c r="B1318" s="436"/>
      <c r="C1318" s="433"/>
      <c r="D1318" s="299" t="s">
        <v>523</v>
      </c>
      <c r="E1318" s="300">
        <v>1</v>
      </c>
      <c r="F1318" s="301">
        <v>0</v>
      </c>
      <c r="G1318" s="301">
        <v>4</v>
      </c>
      <c r="H1318" s="301">
        <v>4</v>
      </c>
      <c r="I1318" s="301">
        <v>42</v>
      </c>
      <c r="J1318" s="301">
        <v>16</v>
      </c>
      <c r="K1318" s="301">
        <v>4</v>
      </c>
      <c r="L1318" s="301">
        <v>0.06</v>
      </c>
      <c r="M1318" s="301">
        <v>1.87</v>
      </c>
      <c r="N1318" s="301">
        <v>1.93</v>
      </c>
      <c r="O1318" s="301"/>
      <c r="P1318" s="301" t="s">
        <v>520</v>
      </c>
      <c r="Q1318" s="301">
        <v>1.3</v>
      </c>
      <c r="R1318" s="301">
        <v>10.9</v>
      </c>
      <c r="S1318" s="302">
        <v>28</v>
      </c>
      <c r="W1318" s="311"/>
      <c r="X1318" s="311"/>
      <c r="AB1318" s="311"/>
      <c r="AC1318" s="311">
        <v>3</v>
      </c>
      <c r="AD1318" s="311">
        <v>1.2999999999999999E-2</v>
      </c>
      <c r="AE1318" s="311">
        <v>3.4000000000000002E-2</v>
      </c>
      <c r="AF1318" s="311">
        <v>5.0000000000000001E-3</v>
      </c>
      <c r="AG1318" s="311">
        <v>0.06</v>
      </c>
      <c r="AH1318" s="311" t="s">
        <v>533</v>
      </c>
      <c r="AI1318" s="311">
        <v>0.7</v>
      </c>
      <c r="AJ1318" s="311">
        <v>1E-3</v>
      </c>
      <c r="AL1318" s="311"/>
    </row>
    <row r="1319" spans="2:38" ht="15" customHeight="1" x14ac:dyDescent="0.15">
      <c r="B1319" s="436"/>
      <c r="C1319" s="433"/>
      <c r="D1319" s="299" t="s">
        <v>524</v>
      </c>
      <c r="E1319" s="300">
        <v>1</v>
      </c>
      <c r="F1319" s="301">
        <v>0</v>
      </c>
      <c r="G1319" s="301">
        <v>5</v>
      </c>
      <c r="H1319" s="301">
        <v>5</v>
      </c>
      <c r="I1319" s="301">
        <v>41</v>
      </c>
      <c r="J1319" s="301">
        <v>5</v>
      </c>
      <c r="K1319" s="301">
        <v>8</v>
      </c>
      <c r="L1319" s="301">
        <v>0.09</v>
      </c>
      <c r="M1319" s="301">
        <v>1.89</v>
      </c>
      <c r="N1319" s="301">
        <v>1.98</v>
      </c>
      <c r="O1319" s="301"/>
      <c r="P1319" s="301" t="s">
        <v>508</v>
      </c>
      <c r="Q1319" s="301">
        <v>0.9</v>
      </c>
      <c r="R1319" s="301">
        <v>7.4</v>
      </c>
      <c r="S1319" s="302">
        <v>31</v>
      </c>
      <c r="W1319" s="311"/>
      <c r="X1319" s="311"/>
      <c r="AB1319" s="311"/>
      <c r="AC1319" s="311">
        <v>1</v>
      </c>
      <c r="AD1319" s="311">
        <v>1.4999999999999999E-2</v>
      </c>
      <c r="AE1319" s="311">
        <v>3.6999999999999998E-2</v>
      </c>
      <c r="AF1319" s="311">
        <v>4.0000000000000001E-3</v>
      </c>
      <c r="AG1319" s="311">
        <v>0.06</v>
      </c>
      <c r="AH1319" s="311" t="s">
        <v>533</v>
      </c>
      <c r="AI1319" s="311">
        <v>1.7</v>
      </c>
      <c r="AJ1319" s="311">
        <v>1E-3</v>
      </c>
      <c r="AL1319" s="311"/>
    </row>
    <row r="1320" spans="2:38" ht="15" customHeight="1" x14ac:dyDescent="0.15">
      <c r="B1320" s="436"/>
      <c r="C1320" s="433"/>
      <c r="D1320" s="299" t="s">
        <v>525</v>
      </c>
      <c r="E1320" s="300">
        <v>1</v>
      </c>
      <c r="F1320" s="301">
        <v>0</v>
      </c>
      <c r="G1320" s="301">
        <v>22</v>
      </c>
      <c r="H1320" s="301">
        <v>22</v>
      </c>
      <c r="I1320" s="301">
        <v>22</v>
      </c>
      <c r="J1320" s="301">
        <v>11</v>
      </c>
      <c r="K1320" s="301">
        <v>14</v>
      </c>
      <c r="L1320" s="301">
        <v>0.13</v>
      </c>
      <c r="M1320" s="301">
        <v>1.9</v>
      </c>
      <c r="N1320" s="301">
        <v>2.0299999999999998</v>
      </c>
      <c r="O1320" s="301"/>
      <c r="P1320" s="301" t="s">
        <v>508</v>
      </c>
      <c r="Q1320" s="301">
        <v>2.1</v>
      </c>
      <c r="R1320" s="301">
        <v>6.3</v>
      </c>
      <c r="S1320" s="302">
        <v>37</v>
      </c>
      <c r="W1320" s="311"/>
      <c r="X1320" s="311"/>
      <c r="AB1320" s="311"/>
      <c r="AC1320" s="311">
        <v>-3</v>
      </c>
      <c r="AD1320" s="311">
        <v>1.2999999999999999E-2</v>
      </c>
      <c r="AE1320" s="311">
        <v>3.7999999999999999E-2</v>
      </c>
      <c r="AF1320" s="311">
        <v>3.0000000000000001E-3</v>
      </c>
      <c r="AG1320" s="311">
        <v>0.06</v>
      </c>
      <c r="AH1320" s="311" t="s">
        <v>532</v>
      </c>
      <c r="AI1320" s="311">
        <v>0.9</v>
      </c>
      <c r="AJ1320" s="311">
        <v>1E-3</v>
      </c>
      <c r="AL1320" s="311"/>
    </row>
    <row r="1321" spans="2:38" ht="15" customHeight="1" x14ac:dyDescent="0.15">
      <c r="B1321" s="436"/>
      <c r="C1321" s="433"/>
      <c r="D1321" s="299" t="s">
        <v>526</v>
      </c>
      <c r="E1321" s="300">
        <v>1</v>
      </c>
      <c r="F1321" s="301">
        <v>0</v>
      </c>
      <c r="G1321" s="301">
        <v>13</v>
      </c>
      <c r="H1321" s="301">
        <v>13</v>
      </c>
      <c r="I1321" s="301">
        <v>24</v>
      </c>
      <c r="J1321" s="301">
        <v>19</v>
      </c>
      <c r="K1321" s="301">
        <v>15</v>
      </c>
      <c r="L1321" s="301">
        <v>0.11</v>
      </c>
      <c r="M1321" s="301">
        <v>1.9</v>
      </c>
      <c r="N1321" s="301">
        <v>2.0099999999999998</v>
      </c>
      <c r="O1321" s="301"/>
      <c r="P1321" s="301" t="s">
        <v>500</v>
      </c>
      <c r="Q1321" s="301">
        <v>1.7</v>
      </c>
      <c r="R1321" s="301">
        <v>5.3</v>
      </c>
      <c r="S1321" s="302">
        <v>43</v>
      </c>
      <c r="W1321" s="311"/>
      <c r="X1321" s="311"/>
      <c r="AB1321" s="311"/>
      <c r="AC1321" s="311">
        <v>3</v>
      </c>
      <c r="AD1321" s="311">
        <v>0.01</v>
      </c>
      <c r="AE1321" s="311">
        <v>4.1000000000000002E-2</v>
      </c>
      <c r="AF1321" s="311">
        <v>4.0000000000000001E-3</v>
      </c>
      <c r="AG1321" s="311">
        <v>7.0000000000000007E-2</v>
      </c>
      <c r="AH1321" s="311" t="s">
        <v>532</v>
      </c>
      <c r="AI1321" s="311">
        <v>0.8</v>
      </c>
      <c r="AJ1321" s="311">
        <v>1E-3</v>
      </c>
      <c r="AL1321" s="311"/>
    </row>
    <row r="1322" spans="2:38" ht="15" customHeight="1" x14ac:dyDescent="0.15">
      <c r="B1322" s="436"/>
      <c r="C1322" s="433"/>
      <c r="D1322" s="299" t="s">
        <v>527</v>
      </c>
      <c r="E1322" s="300">
        <v>1</v>
      </c>
      <c r="F1322" s="301">
        <v>0</v>
      </c>
      <c r="G1322" s="301">
        <v>8</v>
      </c>
      <c r="H1322" s="301">
        <v>8</v>
      </c>
      <c r="I1322" s="301">
        <v>26</v>
      </c>
      <c r="J1322" s="301">
        <v>15</v>
      </c>
      <c r="K1322" s="301">
        <v>13</v>
      </c>
      <c r="L1322" s="301">
        <v>0.11</v>
      </c>
      <c r="M1322" s="301">
        <v>1.89</v>
      </c>
      <c r="N1322" s="301">
        <v>2</v>
      </c>
      <c r="O1322" s="301"/>
      <c r="P1322" s="301" t="s">
        <v>500</v>
      </c>
      <c r="Q1322" s="301">
        <v>2.5</v>
      </c>
      <c r="R1322" s="301">
        <v>3.4</v>
      </c>
      <c r="S1322" s="302">
        <v>49</v>
      </c>
      <c r="W1322" s="311"/>
      <c r="X1322" s="311"/>
      <c r="AB1322" s="311"/>
      <c r="AC1322" s="311">
        <v>6</v>
      </c>
      <c r="AD1322" s="311">
        <v>1.0999999999999999E-2</v>
      </c>
      <c r="AE1322" s="311">
        <v>4.1000000000000002E-2</v>
      </c>
      <c r="AF1322" s="311">
        <v>4.0000000000000001E-3</v>
      </c>
      <c r="AG1322" s="311">
        <v>0.08</v>
      </c>
      <c r="AH1322" s="311" t="s">
        <v>541</v>
      </c>
      <c r="AI1322" s="311">
        <v>1.6</v>
      </c>
      <c r="AJ1322" s="311">
        <v>1E-3</v>
      </c>
      <c r="AL1322" s="311"/>
    </row>
    <row r="1323" spans="2:38" ht="15" customHeight="1" x14ac:dyDescent="0.15">
      <c r="B1323" s="436"/>
      <c r="C1323" s="433"/>
      <c r="D1323" s="299" t="s">
        <v>528</v>
      </c>
      <c r="E1323" s="300">
        <v>1</v>
      </c>
      <c r="F1323" s="301">
        <v>0</v>
      </c>
      <c r="G1323" s="301">
        <v>6</v>
      </c>
      <c r="H1323" s="301">
        <v>6</v>
      </c>
      <c r="I1323" s="301">
        <v>24</v>
      </c>
      <c r="J1323" s="301">
        <v>7</v>
      </c>
      <c r="K1323" s="301">
        <v>8</v>
      </c>
      <c r="L1323" s="301">
        <v>0.08</v>
      </c>
      <c r="M1323" s="301">
        <v>1.96</v>
      </c>
      <c r="N1323" s="301">
        <v>2.04</v>
      </c>
      <c r="O1323" s="301"/>
      <c r="P1323" s="301" t="s">
        <v>495</v>
      </c>
      <c r="Q1323" s="301">
        <v>2.9</v>
      </c>
      <c r="R1323" s="301">
        <v>2.7</v>
      </c>
      <c r="S1323" s="302">
        <v>52</v>
      </c>
      <c r="W1323" s="311"/>
      <c r="X1323" s="311"/>
      <c r="AB1323" s="311"/>
      <c r="AC1323" s="311">
        <v>4</v>
      </c>
      <c r="AD1323" s="311">
        <v>1.6E-2</v>
      </c>
      <c r="AE1323" s="311">
        <v>4.2000000000000003E-2</v>
      </c>
      <c r="AF1323" s="311">
        <v>4.0000000000000001E-3</v>
      </c>
      <c r="AG1323" s="311">
        <v>0.06</v>
      </c>
      <c r="AH1323" s="311" t="s">
        <v>520</v>
      </c>
      <c r="AI1323" s="311">
        <v>1.3</v>
      </c>
      <c r="AJ1323" s="311">
        <v>1E-3</v>
      </c>
      <c r="AL1323" s="311"/>
    </row>
    <row r="1324" spans="2:38" ht="15" customHeight="1" x14ac:dyDescent="0.15">
      <c r="B1324" s="436"/>
      <c r="C1324" s="433"/>
      <c r="D1324" s="299" t="s">
        <v>529</v>
      </c>
      <c r="E1324" s="300">
        <v>1</v>
      </c>
      <c r="F1324" s="301">
        <v>0</v>
      </c>
      <c r="G1324" s="301">
        <v>5</v>
      </c>
      <c r="H1324" s="301">
        <v>5</v>
      </c>
      <c r="I1324" s="301">
        <v>24</v>
      </c>
      <c r="J1324" s="301">
        <v>9</v>
      </c>
      <c r="K1324" s="301">
        <v>4</v>
      </c>
      <c r="L1324" s="301">
        <v>7.0000000000000007E-2</v>
      </c>
      <c r="M1324" s="301">
        <v>1.92</v>
      </c>
      <c r="N1324" s="301">
        <v>1.99</v>
      </c>
      <c r="O1324" s="301"/>
      <c r="P1324" s="301" t="s">
        <v>500</v>
      </c>
      <c r="Q1324" s="301">
        <v>2.9</v>
      </c>
      <c r="R1324" s="301">
        <v>1.8</v>
      </c>
      <c r="S1324" s="302">
        <v>56</v>
      </c>
      <c r="W1324" s="311"/>
      <c r="X1324" s="311"/>
      <c r="AB1324" s="311"/>
      <c r="AC1324" s="311">
        <v>8</v>
      </c>
      <c r="AD1324" s="311">
        <v>5.0000000000000001E-3</v>
      </c>
      <c r="AE1324" s="311">
        <v>4.1000000000000002E-2</v>
      </c>
      <c r="AF1324" s="311">
        <v>5.0000000000000001E-3</v>
      </c>
      <c r="AG1324" s="311">
        <v>0.09</v>
      </c>
      <c r="AH1324" s="311" t="s">
        <v>508</v>
      </c>
      <c r="AI1324" s="311">
        <v>0.9</v>
      </c>
      <c r="AJ1324" s="311">
        <v>1E-3</v>
      </c>
      <c r="AL1324" s="311"/>
    </row>
    <row r="1325" spans="2:38" ht="15" customHeight="1" x14ac:dyDescent="0.15">
      <c r="B1325" s="436"/>
      <c r="C1325" s="433"/>
      <c r="D1325" s="299" t="s">
        <v>530</v>
      </c>
      <c r="E1325" s="300">
        <v>1</v>
      </c>
      <c r="F1325" s="301">
        <v>0</v>
      </c>
      <c r="G1325" s="301">
        <v>3</v>
      </c>
      <c r="H1325" s="301">
        <v>3</v>
      </c>
      <c r="I1325" s="301">
        <v>23</v>
      </c>
      <c r="J1325" s="301">
        <v>9</v>
      </c>
      <c r="K1325" s="301">
        <v>5</v>
      </c>
      <c r="L1325" s="301">
        <v>7.0000000000000007E-2</v>
      </c>
      <c r="M1325" s="301">
        <v>1.93</v>
      </c>
      <c r="N1325" s="301">
        <v>2</v>
      </c>
      <c r="O1325" s="301"/>
      <c r="P1325" s="301" t="s">
        <v>500</v>
      </c>
      <c r="Q1325" s="301">
        <v>2.6</v>
      </c>
      <c r="R1325" s="301">
        <v>2</v>
      </c>
      <c r="S1325" s="302">
        <v>53</v>
      </c>
      <c r="W1325" s="311"/>
      <c r="X1325" s="311"/>
      <c r="AB1325" s="311"/>
      <c r="AC1325" s="311">
        <v>14</v>
      </c>
      <c r="AD1325" s="311">
        <v>1.0999999999999999E-2</v>
      </c>
      <c r="AE1325" s="311">
        <v>2.1999999999999999E-2</v>
      </c>
      <c r="AF1325" s="311">
        <v>2.1999999999999999E-2</v>
      </c>
      <c r="AG1325" s="311">
        <v>0.13</v>
      </c>
      <c r="AH1325" s="311" t="s">
        <v>508</v>
      </c>
      <c r="AI1325" s="311">
        <v>2.1</v>
      </c>
      <c r="AJ1325" s="311">
        <v>1E-3</v>
      </c>
      <c r="AL1325" s="311"/>
    </row>
    <row r="1326" spans="2:38" ht="15" customHeight="1" x14ac:dyDescent="0.15">
      <c r="B1326" s="436"/>
      <c r="C1326" s="434"/>
      <c r="D1326" s="299" t="s">
        <v>531</v>
      </c>
      <c r="E1326" s="300">
        <v>1</v>
      </c>
      <c r="F1326" s="301">
        <v>0</v>
      </c>
      <c r="G1326" s="301">
        <v>3</v>
      </c>
      <c r="H1326" s="301">
        <v>3</v>
      </c>
      <c r="I1326" s="301">
        <v>23</v>
      </c>
      <c r="J1326" s="301">
        <v>9</v>
      </c>
      <c r="K1326" s="301">
        <v>4</v>
      </c>
      <c r="L1326" s="301">
        <v>7.0000000000000007E-2</v>
      </c>
      <c r="M1326" s="301">
        <v>1.92</v>
      </c>
      <c r="N1326" s="301">
        <v>1.99</v>
      </c>
      <c r="O1326" s="301"/>
      <c r="P1326" s="301" t="s">
        <v>508</v>
      </c>
      <c r="Q1326" s="301">
        <v>2.8</v>
      </c>
      <c r="R1326" s="301">
        <v>0.3</v>
      </c>
      <c r="S1326" s="302">
        <v>55</v>
      </c>
      <c r="W1326" s="311"/>
      <c r="X1326" s="311"/>
      <c r="AB1326" s="311"/>
      <c r="AC1326" s="311">
        <v>15</v>
      </c>
      <c r="AD1326" s="311">
        <v>1.9E-2</v>
      </c>
      <c r="AE1326" s="311">
        <v>2.4E-2</v>
      </c>
      <c r="AF1326" s="311">
        <v>1.2999999999999999E-2</v>
      </c>
      <c r="AG1326" s="311">
        <v>0.11</v>
      </c>
      <c r="AH1326" s="311" t="s">
        <v>500</v>
      </c>
      <c r="AI1326" s="311">
        <v>1.7</v>
      </c>
      <c r="AJ1326" s="311">
        <v>1E-3</v>
      </c>
      <c r="AL1326" s="311"/>
    </row>
    <row r="1327" spans="2:38" ht="15" customHeight="1" x14ac:dyDescent="0.15">
      <c r="B1327" s="436"/>
      <c r="C1327" s="432">
        <v>42764</v>
      </c>
      <c r="D1327" s="299" t="s">
        <v>494</v>
      </c>
      <c r="E1327" s="300">
        <v>1</v>
      </c>
      <c r="F1327" s="301">
        <v>0</v>
      </c>
      <c r="G1327" s="301">
        <v>3</v>
      </c>
      <c r="H1327" s="301">
        <v>3</v>
      </c>
      <c r="I1327" s="301">
        <v>25</v>
      </c>
      <c r="J1327" s="301">
        <v>16</v>
      </c>
      <c r="K1327" s="301">
        <v>9</v>
      </c>
      <c r="L1327" s="301">
        <v>7.0000000000000007E-2</v>
      </c>
      <c r="M1327" s="301">
        <v>1.97</v>
      </c>
      <c r="N1327" s="301">
        <v>2.04</v>
      </c>
      <c r="O1327" s="301"/>
      <c r="P1327" s="301" t="s">
        <v>500</v>
      </c>
      <c r="Q1327" s="301">
        <v>3.2</v>
      </c>
      <c r="R1327" s="301">
        <v>-0.6</v>
      </c>
      <c r="S1327" s="302">
        <v>58</v>
      </c>
      <c r="W1327" s="311"/>
      <c r="AB1327" s="311"/>
      <c r="AC1327" s="311">
        <v>13</v>
      </c>
      <c r="AD1327" s="311">
        <v>1.4999999999999999E-2</v>
      </c>
      <c r="AE1327" s="311">
        <v>2.5999999999999999E-2</v>
      </c>
      <c r="AF1327" s="311">
        <v>8.0000000000000002E-3</v>
      </c>
      <c r="AG1327" s="311">
        <v>0.11</v>
      </c>
      <c r="AH1327" s="311" t="s">
        <v>500</v>
      </c>
      <c r="AI1327" s="311">
        <v>2.5</v>
      </c>
      <c r="AJ1327" s="311">
        <v>1E-3</v>
      </c>
      <c r="AL1327" s="311"/>
    </row>
    <row r="1328" spans="2:38" ht="15" customHeight="1" x14ac:dyDescent="0.15">
      <c r="B1328" s="436"/>
      <c r="C1328" s="433"/>
      <c r="D1328" s="299" t="s">
        <v>497</v>
      </c>
      <c r="E1328" s="300">
        <v>1</v>
      </c>
      <c r="F1328" s="301">
        <v>0</v>
      </c>
      <c r="G1328" s="301">
        <v>2</v>
      </c>
      <c r="H1328" s="301">
        <v>2</v>
      </c>
      <c r="I1328" s="301">
        <v>23</v>
      </c>
      <c r="J1328" s="301">
        <v>11</v>
      </c>
      <c r="K1328" s="301">
        <v>6</v>
      </c>
      <c r="L1328" s="301">
        <v>0.08</v>
      </c>
      <c r="M1328" s="301">
        <v>2.0099999999999998</v>
      </c>
      <c r="N1328" s="301">
        <v>2.09</v>
      </c>
      <c r="O1328" s="301"/>
      <c r="P1328" s="301" t="s">
        <v>500</v>
      </c>
      <c r="Q1328" s="301">
        <v>2.8</v>
      </c>
      <c r="R1328" s="301">
        <v>0.4</v>
      </c>
      <c r="S1328" s="302">
        <v>55</v>
      </c>
      <c r="W1328" s="311"/>
      <c r="X1328" s="311"/>
      <c r="AB1328" s="311"/>
      <c r="AC1328" s="311">
        <v>8</v>
      </c>
      <c r="AD1328" s="311">
        <v>7.0000000000000001E-3</v>
      </c>
      <c r="AE1328" s="311">
        <v>2.4E-2</v>
      </c>
      <c r="AF1328" s="311">
        <v>6.0000000000000001E-3</v>
      </c>
      <c r="AG1328" s="311">
        <v>0.08</v>
      </c>
      <c r="AH1328" s="311" t="s">
        <v>495</v>
      </c>
      <c r="AI1328" s="311">
        <v>2.9</v>
      </c>
      <c r="AJ1328" s="311">
        <v>1E-3</v>
      </c>
      <c r="AL1328" s="311"/>
    </row>
    <row r="1329" spans="2:38" ht="15" customHeight="1" x14ac:dyDescent="0.15">
      <c r="B1329" s="436"/>
      <c r="C1329" s="433"/>
      <c r="D1329" s="299" t="s">
        <v>499</v>
      </c>
      <c r="E1329" s="300">
        <v>1</v>
      </c>
      <c r="F1329" s="301">
        <v>0</v>
      </c>
      <c r="G1329" s="301">
        <v>3</v>
      </c>
      <c r="H1329" s="301">
        <v>3</v>
      </c>
      <c r="I1329" s="301">
        <v>19</v>
      </c>
      <c r="J1329" s="301">
        <v>9</v>
      </c>
      <c r="K1329" s="301">
        <v>6</v>
      </c>
      <c r="L1329" s="301">
        <v>7.0000000000000007E-2</v>
      </c>
      <c r="M1329" s="301">
        <v>1.95</v>
      </c>
      <c r="N1329" s="301">
        <v>2.02</v>
      </c>
      <c r="O1329" s="301"/>
      <c r="P1329" s="301" t="s">
        <v>495</v>
      </c>
      <c r="Q1329" s="301">
        <v>2.7</v>
      </c>
      <c r="R1329" s="301">
        <v>0.3</v>
      </c>
      <c r="S1329" s="302">
        <v>54</v>
      </c>
      <c r="W1329" s="311"/>
      <c r="X1329" s="311"/>
      <c r="AB1329" s="311"/>
      <c r="AC1329" s="311">
        <v>4</v>
      </c>
      <c r="AD1329" s="311">
        <v>8.9999999999999993E-3</v>
      </c>
      <c r="AE1329" s="311">
        <v>2.4E-2</v>
      </c>
      <c r="AF1329" s="311">
        <v>5.0000000000000001E-3</v>
      </c>
      <c r="AG1329" s="311">
        <v>7.0000000000000007E-2</v>
      </c>
      <c r="AH1329" s="311" t="s">
        <v>500</v>
      </c>
      <c r="AI1329" s="311">
        <v>2.9</v>
      </c>
      <c r="AJ1329" s="311">
        <v>1E-3</v>
      </c>
      <c r="AL1329" s="311"/>
    </row>
    <row r="1330" spans="2:38" ht="15" customHeight="1" x14ac:dyDescent="0.15">
      <c r="B1330" s="436"/>
      <c r="C1330" s="433"/>
      <c r="D1330" s="299" t="s">
        <v>502</v>
      </c>
      <c r="E1330" s="300">
        <v>0</v>
      </c>
      <c r="F1330" s="301">
        <v>0</v>
      </c>
      <c r="G1330" s="301">
        <v>3</v>
      </c>
      <c r="H1330" s="301">
        <v>3</v>
      </c>
      <c r="I1330" s="301">
        <v>18</v>
      </c>
      <c r="J1330" s="301">
        <v>12</v>
      </c>
      <c r="K1330" s="301">
        <v>7</v>
      </c>
      <c r="L1330" s="301">
        <v>0.06</v>
      </c>
      <c r="M1330" s="301">
        <v>1.99</v>
      </c>
      <c r="N1330" s="301">
        <v>2.0499999999999998</v>
      </c>
      <c r="O1330" s="301"/>
      <c r="P1330" s="301" t="s">
        <v>500</v>
      </c>
      <c r="Q1330" s="301">
        <v>3.1</v>
      </c>
      <c r="R1330" s="301">
        <v>1.2</v>
      </c>
      <c r="S1330" s="302">
        <v>54</v>
      </c>
      <c r="W1330" s="311"/>
      <c r="X1330" s="311"/>
      <c r="AB1330" s="311"/>
      <c r="AC1330" s="311">
        <v>5</v>
      </c>
      <c r="AD1330" s="311">
        <v>8.9999999999999993E-3</v>
      </c>
      <c r="AE1330" s="311">
        <v>2.3E-2</v>
      </c>
      <c r="AF1330" s="311">
        <v>3.0000000000000001E-3</v>
      </c>
      <c r="AG1330" s="311">
        <v>7.0000000000000007E-2</v>
      </c>
      <c r="AH1330" s="311" t="s">
        <v>500</v>
      </c>
      <c r="AI1330" s="311">
        <v>2.6</v>
      </c>
      <c r="AJ1330" s="311">
        <v>1E-3</v>
      </c>
      <c r="AL1330" s="311"/>
    </row>
    <row r="1331" spans="2:38" ht="15" customHeight="1" x14ac:dyDescent="0.15">
      <c r="B1331" s="436"/>
      <c r="C1331" s="433"/>
      <c r="D1331" s="299" t="s">
        <v>505</v>
      </c>
      <c r="E1331" s="300">
        <v>1</v>
      </c>
      <c r="F1331" s="301">
        <v>0</v>
      </c>
      <c r="G1331" s="301">
        <v>4</v>
      </c>
      <c r="H1331" s="301">
        <v>4</v>
      </c>
      <c r="I1331" s="301">
        <v>18</v>
      </c>
      <c r="J1331" s="301">
        <v>14</v>
      </c>
      <c r="K1331" s="301">
        <v>6</v>
      </c>
      <c r="L1331" s="301">
        <v>0.08</v>
      </c>
      <c r="M1331" s="301">
        <v>1.96</v>
      </c>
      <c r="N1331" s="301">
        <v>2.04</v>
      </c>
      <c r="O1331" s="301"/>
      <c r="P1331" s="301" t="s">
        <v>500</v>
      </c>
      <c r="Q1331" s="301">
        <v>2.2999999999999998</v>
      </c>
      <c r="R1331" s="301">
        <v>1.3</v>
      </c>
      <c r="S1331" s="302">
        <v>52</v>
      </c>
      <c r="W1331" s="311"/>
      <c r="X1331" s="311"/>
      <c r="AB1331" s="311"/>
      <c r="AC1331" s="311">
        <v>4</v>
      </c>
      <c r="AD1331" s="311">
        <v>8.9999999999999993E-3</v>
      </c>
      <c r="AE1331" s="311">
        <v>2.3E-2</v>
      </c>
      <c r="AF1331" s="311">
        <v>3.0000000000000001E-3</v>
      </c>
      <c r="AG1331" s="311">
        <v>7.0000000000000007E-2</v>
      </c>
      <c r="AH1331" s="311" t="s">
        <v>508</v>
      </c>
      <c r="AI1331" s="311">
        <v>2.8</v>
      </c>
      <c r="AJ1331" s="311">
        <v>1E-3</v>
      </c>
      <c r="AL1331" s="311"/>
    </row>
    <row r="1332" spans="2:38" ht="15" customHeight="1" x14ac:dyDescent="0.15">
      <c r="B1332" s="436"/>
      <c r="C1332" s="433"/>
      <c r="D1332" s="299" t="s">
        <v>507</v>
      </c>
      <c r="E1332" s="300">
        <v>1</v>
      </c>
      <c r="F1332" s="301">
        <v>0</v>
      </c>
      <c r="G1332" s="301">
        <v>3</v>
      </c>
      <c r="H1332" s="301">
        <v>3</v>
      </c>
      <c r="I1332" s="301">
        <v>19</v>
      </c>
      <c r="J1332" s="301">
        <v>16</v>
      </c>
      <c r="K1332" s="301">
        <v>8</v>
      </c>
      <c r="L1332" s="301">
        <v>0.06</v>
      </c>
      <c r="M1332" s="301">
        <v>2.0499999999999998</v>
      </c>
      <c r="N1332" s="301">
        <v>2.11</v>
      </c>
      <c r="O1332" s="301"/>
      <c r="P1332" s="301" t="s">
        <v>495</v>
      </c>
      <c r="Q1332" s="301">
        <v>3.5</v>
      </c>
      <c r="R1332" s="301">
        <v>1.3</v>
      </c>
      <c r="S1332" s="302">
        <v>51</v>
      </c>
      <c r="W1332" s="311"/>
      <c r="X1332" s="311"/>
      <c r="AB1332" s="311"/>
      <c r="AC1332" s="311">
        <v>9</v>
      </c>
      <c r="AD1332" s="311">
        <v>1.6E-2</v>
      </c>
      <c r="AE1332" s="311">
        <v>2.5000000000000001E-2</v>
      </c>
      <c r="AF1332" s="311">
        <v>3.0000000000000001E-3</v>
      </c>
      <c r="AG1332" s="311">
        <v>7.0000000000000007E-2</v>
      </c>
      <c r="AH1332" s="311" t="s">
        <v>500</v>
      </c>
      <c r="AI1332" s="311">
        <v>3.2</v>
      </c>
      <c r="AJ1332" s="311">
        <v>1E-3</v>
      </c>
      <c r="AL1332" s="311"/>
    </row>
    <row r="1333" spans="2:38" ht="15" customHeight="1" x14ac:dyDescent="0.15">
      <c r="B1333" s="436"/>
      <c r="C1333" s="433"/>
      <c r="D1333" s="299" t="s">
        <v>510</v>
      </c>
      <c r="E1333" s="300">
        <v>1</v>
      </c>
      <c r="F1333" s="301">
        <v>0</v>
      </c>
      <c r="G1333" s="301">
        <v>5</v>
      </c>
      <c r="H1333" s="301">
        <v>5</v>
      </c>
      <c r="I1333" s="301">
        <v>18</v>
      </c>
      <c r="J1333" s="301">
        <v>32</v>
      </c>
      <c r="K1333" s="301">
        <v>21</v>
      </c>
      <c r="L1333" s="301">
        <v>0.06</v>
      </c>
      <c r="M1333" s="301">
        <v>2.04</v>
      </c>
      <c r="N1333" s="301">
        <v>2.1</v>
      </c>
      <c r="O1333" s="301"/>
      <c r="P1333" s="301" t="s">
        <v>500</v>
      </c>
      <c r="Q1333" s="301">
        <v>1.5</v>
      </c>
      <c r="R1333" s="301">
        <v>2</v>
      </c>
      <c r="S1333" s="302">
        <v>53</v>
      </c>
      <c r="W1333" s="311"/>
      <c r="X1333" s="311"/>
      <c r="AB1333" s="311"/>
      <c r="AC1333" s="311">
        <v>6</v>
      </c>
      <c r="AD1333" s="311">
        <v>1.0999999999999999E-2</v>
      </c>
      <c r="AE1333" s="311">
        <v>2.3E-2</v>
      </c>
      <c r="AF1333" s="311">
        <v>2E-3</v>
      </c>
      <c r="AG1333" s="311">
        <v>0.08</v>
      </c>
      <c r="AH1333" s="311" t="s">
        <v>500</v>
      </c>
      <c r="AI1333" s="311">
        <v>2.8</v>
      </c>
      <c r="AJ1333" s="311">
        <v>1E-3</v>
      </c>
      <c r="AL1333" s="311"/>
    </row>
    <row r="1334" spans="2:38" ht="15" customHeight="1" x14ac:dyDescent="0.15">
      <c r="B1334" s="436"/>
      <c r="C1334" s="433"/>
      <c r="D1334" s="299" t="s">
        <v>512</v>
      </c>
      <c r="E1334" s="300">
        <v>1</v>
      </c>
      <c r="F1334" s="301">
        <v>0</v>
      </c>
      <c r="G1334" s="301">
        <v>5</v>
      </c>
      <c r="H1334" s="301">
        <v>5</v>
      </c>
      <c r="I1334" s="301">
        <v>17</v>
      </c>
      <c r="J1334" s="301">
        <v>10</v>
      </c>
      <c r="K1334" s="301">
        <v>9</v>
      </c>
      <c r="L1334" s="301">
        <v>0.1</v>
      </c>
      <c r="M1334" s="301">
        <v>2</v>
      </c>
      <c r="N1334" s="301">
        <v>2.1</v>
      </c>
      <c r="O1334" s="301"/>
      <c r="P1334" s="301" t="s">
        <v>500</v>
      </c>
      <c r="Q1334" s="301">
        <v>2.1</v>
      </c>
      <c r="R1334" s="301">
        <v>2.1</v>
      </c>
      <c r="S1334" s="302">
        <v>53</v>
      </c>
      <c r="W1334" s="311"/>
      <c r="X1334" s="311"/>
      <c r="AB1334" s="311"/>
      <c r="AC1334" s="311">
        <v>6</v>
      </c>
      <c r="AD1334" s="311">
        <v>8.9999999999999993E-3</v>
      </c>
      <c r="AE1334" s="311">
        <v>1.9E-2</v>
      </c>
      <c r="AF1334" s="311">
        <v>3.0000000000000001E-3</v>
      </c>
      <c r="AG1334" s="311">
        <v>7.0000000000000007E-2</v>
      </c>
      <c r="AH1334" s="311" t="s">
        <v>495</v>
      </c>
      <c r="AI1334" s="311">
        <v>2.7</v>
      </c>
      <c r="AJ1334" s="311">
        <v>1E-3</v>
      </c>
      <c r="AL1334" s="311"/>
    </row>
    <row r="1335" spans="2:38" ht="15" customHeight="1" x14ac:dyDescent="0.15">
      <c r="B1335" s="436"/>
      <c r="C1335" s="433"/>
      <c r="D1335" s="299" t="s">
        <v>513</v>
      </c>
      <c r="E1335" s="300">
        <v>1</v>
      </c>
      <c r="F1335" s="301">
        <v>0</v>
      </c>
      <c r="G1335" s="301">
        <v>5</v>
      </c>
      <c r="H1335" s="301">
        <v>5</v>
      </c>
      <c r="I1335" s="301">
        <v>20</v>
      </c>
      <c r="J1335" s="301">
        <v>19</v>
      </c>
      <c r="K1335" s="301">
        <v>13</v>
      </c>
      <c r="L1335" s="301">
        <v>0.08</v>
      </c>
      <c r="M1335" s="301">
        <v>2</v>
      </c>
      <c r="N1335" s="301">
        <v>2.08</v>
      </c>
      <c r="O1335" s="301"/>
      <c r="P1335" s="301" t="s">
        <v>500</v>
      </c>
      <c r="Q1335" s="301">
        <v>2.9</v>
      </c>
      <c r="R1335" s="301">
        <v>4.4000000000000004</v>
      </c>
      <c r="S1335" s="302">
        <v>48</v>
      </c>
      <c r="W1335" s="311"/>
      <c r="X1335" s="311"/>
      <c r="AB1335" s="311"/>
      <c r="AC1335" s="311">
        <v>7</v>
      </c>
      <c r="AD1335" s="311">
        <v>1.2E-2</v>
      </c>
      <c r="AE1335" s="311">
        <v>1.7999999999999999E-2</v>
      </c>
      <c r="AF1335" s="311">
        <v>3.0000000000000001E-3</v>
      </c>
      <c r="AG1335" s="311">
        <v>0.06</v>
      </c>
      <c r="AH1335" s="311" t="s">
        <v>500</v>
      </c>
      <c r="AI1335" s="311">
        <v>3.1</v>
      </c>
      <c r="AJ1335" s="311">
        <v>0</v>
      </c>
      <c r="AL1335" s="311"/>
    </row>
    <row r="1336" spans="2:38" ht="15" customHeight="1" thickBot="1" x14ac:dyDescent="0.2">
      <c r="B1336" s="436"/>
      <c r="C1336" s="433"/>
      <c r="D1336" s="312" t="s">
        <v>514</v>
      </c>
      <c r="E1336" s="313">
        <v>1</v>
      </c>
      <c r="F1336" s="306">
        <v>0</v>
      </c>
      <c r="G1336" s="306">
        <v>6</v>
      </c>
      <c r="H1336" s="306">
        <v>6</v>
      </c>
      <c r="I1336" s="306">
        <v>26</v>
      </c>
      <c r="J1336" s="306">
        <v>32</v>
      </c>
      <c r="K1336" s="306">
        <v>20</v>
      </c>
      <c r="L1336" s="306">
        <v>0.08</v>
      </c>
      <c r="M1336" s="306">
        <v>1.95</v>
      </c>
      <c r="N1336" s="306">
        <v>2.0299999999999998</v>
      </c>
      <c r="O1336" s="306"/>
      <c r="P1336" s="306" t="s">
        <v>508</v>
      </c>
      <c r="Q1336" s="306">
        <v>2.4</v>
      </c>
      <c r="R1336" s="306">
        <v>7.8</v>
      </c>
      <c r="S1336" s="307">
        <v>46</v>
      </c>
      <c r="W1336" s="311"/>
      <c r="X1336" s="311"/>
      <c r="AB1336" s="311"/>
      <c r="AC1336" s="311">
        <v>6</v>
      </c>
      <c r="AD1336" s="311">
        <v>1.4E-2</v>
      </c>
      <c r="AE1336" s="311">
        <v>1.7999999999999999E-2</v>
      </c>
      <c r="AF1336" s="311">
        <v>4.0000000000000001E-3</v>
      </c>
      <c r="AG1336" s="311">
        <v>0.08</v>
      </c>
      <c r="AH1336" s="311" t="s">
        <v>500</v>
      </c>
      <c r="AI1336" s="311">
        <v>2.2999999999999998</v>
      </c>
      <c r="AJ1336" s="311">
        <v>1E-3</v>
      </c>
      <c r="AL1336" s="311"/>
    </row>
    <row r="1337" spans="2:38" ht="15" customHeight="1" x14ac:dyDescent="0.15">
      <c r="B1337" s="436" t="s">
        <v>539</v>
      </c>
      <c r="C1337" s="433"/>
      <c r="D1337" s="295" t="s">
        <v>516</v>
      </c>
      <c r="E1337" s="296">
        <v>1</v>
      </c>
      <c r="F1337" s="297">
        <v>0</v>
      </c>
      <c r="G1337" s="297">
        <v>7</v>
      </c>
      <c r="H1337" s="297">
        <v>7</v>
      </c>
      <c r="I1337" s="297">
        <v>31</v>
      </c>
      <c r="J1337" s="297">
        <v>29</v>
      </c>
      <c r="K1337" s="297">
        <v>29</v>
      </c>
      <c r="L1337" s="297">
        <v>0.08</v>
      </c>
      <c r="M1337" s="297">
        <v>1.93</v>
      </c>
      <c r="N1337" s="297">
        <v>2.0099999999999998</v>
      </c>
      <c r="O1337" s="297"/>
      <c r="P1337" s="297" t="s">
        <v>500</v>
      </c>
      <c r="Q1337" s="297">
        <v>2.4</v>
      </c>
      <c r="R1337" s="297">
        <v>8</v>
      </c>
      <c r="S1337" s="298">
        <v>48</v>
      </c>
      <c r="W1337" s="311"/>
      <c r="X1337" s="311"/>
      <c r="AB1337" s="311"/>
      <c r="AC1337" s="311">
        <v>8</v>
      </c>
      <c r="AD1337" s="311">
        <v>1.6E-2</v>
      </c>
      <c r="AE1337" s="311">
        <v>1.9E-2</v>
      </c>
      <c r="AF1337" s="311">
        <v>3.0000000000000001E-3</v>
      </c>
      <c r="AG1337" s="311">
        <v>0.06</v>
      </c>
      <c r="AH1337" s="311" t="s">
        <v>495</v>
      </c>
      <c r="AI1337" s="311">
        <v>3.5</v>
      </c>
      <c r="AJ1337" s="311">
        <v>1E-3</v>
      </c>
      <c r="AL1337" s="311"/>
    </row>
    <row r="1338" spans="2:38" ht="15" customHeight="1" x14ac:dyDescent="0.15">
      <c r="B1338" s="436"/>
      <c r="C1338" s="433"/>
      <c r="D1338" s="299" t="s">
        <v>518</v>
      </c>
      <c r="E1338" s="300">
        <v>1</v>
      </c>
      <c r="F1338" s="301">
        <v>0</v>
      </c>
      <c r="G1338" s="301">
        <v>5</v>
      </c>
      <c r="H1338" s="301">
        <v>5</v>
      </c>
      <c r="I1338" s="301">
        <v>34</v>
      </c>
      <c r="J1338" s="301">
        <v>28</v>
      </c>
      <c r="K1338" s="301">
        <v>20</v>
      </c>
      <c r="L1338" s="301">
        <v>0.1</v>
      </c>
      <c r="M1338" s="301">
        <v>1.92</v>
      </c>
      <c r="N1338" s="301">
        <v>2.02</v>
      </c>
      <c r="O1338" s="301"/>
      <c r="P1338" s="301" t="s">
        <v>508</v>
      </c>
      <c r="Q1338" s="301">
        <v>1.4</v>
      </c>
      <c r="R1338" s="301">
        <v>9.3000000000000007</v>
      </c>
      <c r="S1338" s="302">
        <v>47</v>
      </c>
      <c r="W1338" s="311"/>
      <c r="X1338" s="311"/>
      <c r="AB1338" s="311"/>
      <c r="AC1338" s="311">
        <v>21</v>
      </c>
      <c r="AD1338" s="311">
        <v>3.2000000000000001E-2</v>
      </c>
      <c r="AE1338" s="311">
        <v>1.7999999999999999E-2</v>
      </c>
      <c r="AF1338" s="311">
        <v>5.0000000000000001E-3</v>
      </c>
      <c r="AG1338" s="311">
        <v>0.06</v>
      </c>
      <c r="AH1338" s="311" t="s">
        <v>500</v>
      </c>
      <c r="AI1338" s="311">
        <v>1.5</v>
      </c>
      <c r="AJ1338" s="311">
        <v>1E-3</v>
      </c>
      <c r="AL1338" s="311"/>
    </row>
    <row r="1339" spans="2:38" ht="15" customHeight="1" x14ac:dyDescent="0.15">
      <c r="B1339" s="436"/>
      <c r="C1339" s="433"/>
      <c r="D1339" s="299" t="s">
        <v>519</v>
      </c>
      <c r="E1339" s="300">
        <v>2</v>
      </c>
      <c r="F1339" s="301">
        <v>0</v>
      </c>
      <c r="G1339" s="301">
        <v>5</v>
      </c>
      <c r="H1339" s="301">
        <v>5</v>
      </c>
      <c r="I1339" s="301">
        <v>37</v>
      </c>
      <c r="J1339" s="301">
        <v>30</v>
      </c>
      <c r="K1339" s="301">
        <v>9</v>
      </c>
      <c r="L1339" s="301">
        <v>0.09</v>
      </c>
      <c r="M1339" s="301">
        <v>1.89</v>
      </c>
      <c r="N1339" s="301">
        <v>1.98</v>
      </c>
      <c r="O1339" s="301"/>
      <c r="P1339" s="301" t="s">
        <v>520</v>
      </c>
      <c r="Q1339" s="301">
        <v>1.3</v>
      </c>
      <c r="R1339" s="301">
        <v>11</v>
      </c>
      <c r="S1339" s="302">
        <v>49</v>
      </c>
      <c r="W1339" s="311"/>
      <c r="X1339" s="311"/>
      <c r="AB1339" s="311"/>
      <c r="AC1339" s="311">
        <v>9</v>
      </c>
      <c r="AD1339" s="311">
        <v>0.01</v>
      </c>
      <c r="AE1339" s="311">
        <v>1.7000000000000001E-2</v>
      </c>
      <c r="AF1339" s="311">
        <v>5.0000000000000001E-3</v>
      </c>
      <c r="AG1339" s="311">
        <v>0.1</v>
      </c>
      <c r="AH1339" s="311" t="s">
        <v>500</v>
      </c>
      <c r="AI1339" s="311">
        <v>2.1</v>
      </c>
      <c r="AJ1339" s="311">
        <v>1E-3</v>
      </c>
      <c r="AL1339" s="311"/>
    </row>
    <row r="1340" spans="2:38" ht="15" customHeight="1" x14ac:dyDescent="0.15">
      <c r="B1340" s="436"/>
      <c r="C1340" s="433"/>
      <c r="D1340" s="299" t="s">
        <v>521</v>
      </c>
      <c r="E1340" s="300">
        <v>1</v>
      </c>
      <c r="F1340" s="301">
        <v>0</v>
      </c>
      <c r="G1340" s="301">
        <v>5</v>
      </c>
      <c r="H1340" s="301">
        <v>5</v>
      </c>
      <c r="I1340" s="301">
        <v>41</v>
      </c>
      <c r="J1340" s="301">
        <v>25</v>
      </c>
      <c r="K1340" s="301">
        <v>17</v>
      </c>
      <c r="L1340" s="301">
        <v>0.06</v>
      </c>
      <c r="M1340" s="301">
        <v>1.89</v>
      </c>
      <c r="N1340" s="301">
        <v>1.95</v>
      </c>
      <c r="O1340" s="301"/>
      <c r="P1340" s="301" t="s">
        <v>540</v>
      </c>
      <c r="Q1340" s="301">
        <v>1.8</v>
      </c>
      <c r="R1340" s="301">
        <v>11</v>
      </c>
      <c r="S1340" s="302">
        <v>48</v>
      </c>
      <c r="W1340" s="311"/>
      <c r="X1340" s="311"/>
      <c r="AB1340" s="311"/>
      <c r="AC1340" s="311">
        <v>13</v>
      </c>
      <c r="AD1340" s="311">
        <v>1.9E-2</v>
      </c>
      <c r="AE1340" s="311">
        <v>0.02</v>
      </c>
      <c r="AF1340" s="311">
        <v>5.0000000000000001E-3</v>
      </c>
      <c r="AG1340" s="311">
        <v>0.08</v>
      </c>
      <c r="AH1340" s="311" t="s">
        <v>500</v>
      </c>
      <c r="AI1340" s="311">
        <v>2.9</v>
      </c>
      <c r="AJ1340" s="311">
        <v>1E-3</v>
      </c>
      <c r="AL1340" s="311"/>
    </row>
    <row r="1341" spans="2:38" ht="15" customHeight="1" x14ac:dyDescent="0.15">
      <c r="B1341" s="436"/>
      <c r="C1341" s="433"/>
      <c r="D1341" s="299" t="s">
        <v>522</v>
      </c>
      <c r="E1341" s="300">
        <v>1</v>
      </c>
      <c r="F1341" s="301">
        <v>0</v>
      </c>
      <c r="G1341" s="301">
        <v>5</v>
      </c>
      <c r="H1341" s="301">
        <v>5</v>
      </c>
      <c r="I1341" s="301">
        <v>42</v>
      </c>
      <c r="J1341" s="301">
        <v>20</v>
      </c>
      <c r="K1341" s="301">
        <v>15</v>
      </c>
      <c r="L1341" s="301">
        <v>0.09</v>
      </c>
      <c r="M1341" s="301">
        <v>1.88</v>
      </c>
      <c r="N1341" s="301">
        <v>1.97</v>
      </c>
      <c r="O1341" s="301"/>
      <c r="P1341" s="301" t="s">
        <v>520</v>
      </c>
      <c r="Q1341" s="301">
        <v>2.2999999999999998</v>
      </c>
      <c r="R1341" s="301">
        <v>11.3</v>
      </c>
      <c r="S1341" s="302">
        <v>51</v>
      </c>
      <c r="W1341" s="311"/>
      <c r="X1341" s="311"/>
      <c r="AB1341" s="311"/>
      <c r="AC1341" s="311">
        <v>20</v>
      </c>
      <c r="AD1341" s="311">
        <v>3.2000000000000001E-2</v>
      </c>
      <c r="AE1341" s="311">
        <v>2.5999999999999999E-2</v>
      </c>
      <c r="AF1341" s="311">
        <v>6.0000000000000001E-3</v>
      </c>
      <c r="AG1341" s="311">
        <v>0.08</v>
      </c>
      <c r="AH1341" s="311" t="s">
        <v>508</v>
      </c>
      <c r="AI1341" s="311">
        <v>2.4</v>
      </c>
      <c r="AJ1341" s="311">
        <v>1E-3</v>
      </c>
      <c r="AL1341" s="311"/>
    </row>
    <row r="1342" spans="2:38" ht="15" customHeight="1" x14ac:dyDescent="0.15">
      <c r="B1342" s="436"/>
      <c r="C1342" s="433"/>
      <c r="D1342" s="299" t="s">
        <v>523</v>
      </c>
      <c r="E1342" s="300">
        <v>1</v>
      </c>
      <c r="F1342" s="301">
        <v>0</v>
      </c>
      <c r="G1342" s="301">
        <v>5</v>
      </c>
      <c r="H1342" s="301">
        <v>5</v>
      </c>
      <c r="I1342" s="301">
        <v>40</v>
      </c>
      <c r="J1342" s="301">
        <v>28</v>
      </c>
      <c r="K1342" s="301">
        <v>15</v>
      </c>
      <c r="L1342" s="301">
        <v>0.05</v>
      </c>
      <c r="M1342" s="301">
        <v>1.88</v>
      </c>
      <c r="N1342" s="301">
        <v>1.93</v>
      </c>
      <c r="O1342" s="301"/>
      <c r="P1342" s="301" t="s">
        <v>540</v>
      </c>
      <c r="Q1342" s="301">
        <v>2.1</v>
      </c>
      <c r="R1342" s="301">
        <v>10.8</v>
      </c>
      <c r="S1342" s="302">
        <v>53</v>
      </c>
      <c r="W1342" s="311"/>
      <c r="X1342" s="311"/>
      <c r="AB1342" s="311"/>
      <c r="AC1342" s="311">
        <v>29</v>
      </c>
      <c r="AD1342" s="311">
        <v>2.9000000000000001E-2</v>
      </c>
      <c r="AE1342" s="311">
        <v>3.1E-2</v>
      </c>
      <c r="AF1342" s="311">
        <v>7.0000000000000001E-3</v>
      </c>
      <c r="AG1342" s="311">
        <v>0.08</v>
      </c>
      <c r="AH1342" s="311" t="s">
        <v>500</v>
      </c>
      <c r="AI1342" s="311">
        <v>2.4</v>
      </c>
      <c r="AJ1342" s="311">
        <v>1E-3</v>
      </c>
      <c r="AL1342" s="311"/>
    </row>
    <row r="1343" spans="2:38" ht="15" customHeight="1" x14ac:dyDescent="0.15">
      <c r="B1343" s="436"/>
      <c r="C1343" s="433"/>
      <c r="D1343" s="299" t="s">
        <v>524</v>
      </c>
      <c r="E1343" s="300">
        <v>1</v>
      </c>
      <c r="F1343" s="301">
        <v>0</v>
      </c>
      <c r="G1343" s="301">
        <v>8</v>
      </c>
      <c r="H1343" s="301">
        <v>8</v>
      </c>
      <c r="I1343" s="301">
        <v>35</v>
      </c>
      <c r="J1343" s="301">
        <v>24</v>
      </c>
      <c r="K1343" s="301">
        <v>18</v>
      </c>
      <c r="L1343" s="301">
        <v>0.06</v>
      </c>
      <c r="M1343" s="301">
        <v>1.89</v>
      </c>
      <c r="N1343" s="301">
        <v>1.95</v>
      </c>
      <c r="O1343" s="301"/>
      <c r="P1343" s="301" t="s">
        <v>537</v>
      </c>
      <c r="Q1343" s="301">
        <v>1.3</v>
      </c>
      <c r="R1343" s="301">
        <v>9.4</v>
      </c>
      <c r="S1343" s="302">
        <v>56</v>
      </c>
      <c r="W1343" s="311"/>
      <c r="X1343" s="311"/>
      <c r="AB1343" s="311"/>
      <c r="AC1343" s="311">
        <v>20</v>
      </c>
      <c r="AD1343" s="311">
        <v>2.8000000000000001E-2</v>
      </c>
      <c r="AE1343" s="311">
        <v>3.4000000000000002E-2</v>
      </c>
      <c r="AF1343" s="311">
        <v>5.0000000000000001E-3</v>
      </c>
      <c r="AG1343" s="311">
        <v>0.1</v>
      </c>
      <c r="AH1343" s="311" t="s">
        <v>508</v>
      </c>
      <c r="AI1343" s="311">
        <v>1.4</v>
      </c>
      <c r="AJ1343" s="311">
        <v>1E-3</v>
      </c>
      <c r="AL1343" s="311"/>
    </row>
    <row r="1344" spans="2:38" ht="15" customHeight="1" x14ac:dyDescent="0.15">
      <c r="B1344" s="436"/>
      <c r="C1344" s="433"/>
      <c r="D1344" s="299" t="s">
        <v>525</v>
      </c>
      <c r="E1344" s="300">
        <v>1</v>
      </c>
      <c r="F1344" s="301">
        <v>0</v>
      </c>
      <c r="G1344" s="301">
        <v>9</v>
      </c>
      <c r="H1344" s="301">
        <v>9</v>
      </c>
      <c r="I1344" s="301">
        <v>30</v>
      </c>
      <c r="J1344" s="301">
        <v>28</v>
      </c>
      <c r="K1344" s="301">
        <v>8</v>
      </c>
      <c r="L1344" s="301">
        <v>0.11</v>
      </c>
      <c r="M1344" s="301">
        <v>1.87</v>
      </c>
      <c r="N1344" s="301">
        <v>1.98</v>
      </c>
      <c r="O1344" s="301"/>
      <c r="P1344" s="301" t="s">
        <v>536</v>
      </c>
      <c r="Q1344" s="301">
        <v>0.9</v>
      </c>
      <c r="R1344" s="301">
        <v>8.4</v>
      </c>
      <c r="S1344" s="302">
        <v>59</v>
      </c>
      <c r="W1344" s="311"/>
      <c r="X1344" s="311"/>
      <c r="AB1344" s="311"/>
      <c r="AC1344" s="311">
        <v>9</v>
      </c>
      <c r="AD1344" s="311">
        <v>0.03</v>
      </c>
      <c r="AE1344" s="311">
        <v>3.6999999999999998E-2</v>
      </c>
      <c r="AF1344" s="311">
        <v>5.0000000000000001E-3</v>
      </c>
      <c r="AG1344" s="311">
        <v>0.09</v>
      </c>
      <c r="AH1344" s="311" t="s">
        <v>520</v>
      </c>
      <c r="AI1344" s="311">
        <v>1.3</v>
      </c>
      <c r="AJ1344" s="311">
        <v>2E-3</v>
      </c>
      <c r="AL1344" s="311"/>
    </row>
    <row r="1345" spans="2:38" ht="15" customHeight="1" x14ac:dyDescent="0.15">
      <c r="B1345" s="436"/>
      <c r="C1345" s="433"/>
      <c r="D1345" s="299" t="s">
        <v>526</v>
      </c>
      <c r="E1345" s="300">
        <v>1</v>
      </c>
      <c r="F1345" s="301">
        <v>0</v>
      </c>
      <c r="G1345" s="301">
        <v>9</v>
      </c>
      <c r="H1345" s="301">
        <v>9</v>
      </c>
      <c r="I1345" s="301">
        <v>28</v>
      </c>
      <c r="J1345" s="301">
        <v>19</v>
      </c>
      <c r="K1345" s="301">
        <v>13</v>
      </c>
      <c r="L1345" s="301">
        <v>0.12</v>
      </c>
      <c r="M1345" s="301">
        <v>1.87</v>
      </c>
      <c r="N1345" s="301">
        <v>1.99</v>
      </c>
      <c r="O1345" s="301"/>
      <c r="P1345" s="301" t="s">
        <v>520</v>
      </c>
      <c r="Q1345" s="301">
        <v>1.1000000000000001</v>
      </c>
      <c r="R1345" s="301">
        <v>8</v>
      </c>
      <c r="S1345" s="302">
        <v>70</v>
      </c>
      <c r="W1345" s="311"/>
      <c r="X1345" s="311"/>
      <c r="AB1345" s="311"/>
      <c r="AC1345" s="311">
        <v>17</v>
      </c>
      <c r="AD1345" s="311">
        <v>2.5000000000000001E-2</v>
      </c>
      <c r="AE1345" s="311">
        <v>4.1000000000000002E-2</v>
      </c>
      <c r="AF1345" s="311">
        <v>5.0000000000000001E-3</v>
      </c>
      <c r="AG1345" s="311">
        <v>0.06</v>
      </c>
      <c r="AH1345" s="311" t="s">
        <v>540</v>
      </c>
      <c r="AI1345" s="311">
        <v>1.8</v>
      </c>
      <c r="AJ1345" s="311">
        <v>1E-3</v>
      </c>
      <c r="AL1345" s="311"/>
    </row>
    <row r="1346" spans="2:38" ht="15" customHeight="1" x14ac:dyDescent="0.15">
      <c r="B1346" s="436"/>
      <c r="C1346" s="433"/>
      <c r="D1346" s="299" t="s">
        <v>527</v>
      </c>
      <c r="E1346" s="300">
        <v>1</v>
      </c>
      <c r="F1346" s="301">
        <v>0</v>
      </c>
      <c r="G1346" s="301">
        <v>7</v>
      </c>
      <c r="H1346" s="301">
        <v>7</v>
      </c>
      <c r="I1346" s="301">
        <v>27</v>
      </c>
      <c r="J1346" s="301">
        <v>24</v>
      </c>
      <c r="K1346" s="301">
        <v>11</v>
      </c>
      <c r="L1346" s="301">
        <v>0.09</v>
      </c>
      <c r="M1346" s="301">
        <v>1.87</v>
      </c>
      <c r="N1346" s="301">
        <v>1.96</v>
      </c>
      <c r="O1346" s="301"/>
      <c r="P1346" s="301" t="s">
        <v>495</v>
      </c>
      <c r="Q1346" s="301">
        <v>1.3</v>
      </c>
      <c r="R1346" s="301">
        <v>6.3</v>
      </c>
      <c r="S1346" s="302">
        <v>74</v>
      </c>
      <c r="W1346" s="311"/>
      <c r="X1346" s="311"/>
      <c r="AB1346" s="311"/>
      <c r="AC1346" s="311">
        <v>15</v>
      </c>
      <c r="AD1346" s="311">
        <v>0.02</v>
      </c>
      <c r="AE1346" s="311">
        <v>4.2000000000000003E-2</v>
      </c>
      <c r="AF1346" s="311">
        <v>5.0000000000000001E-3</v>
      </c>
      <c r="AG1346" s="311">
        <v>0.09</v>
      </c>
      <c r="AH1346" s="311" t="s">
        <v>520</v>
      </c>
      <c r="AI1346" s="311">
        <v>2.2999999999999998</v>
      </c>
      <c r="AJ1346" s="311">
        <v>1E-3</v>
      </c>
      <c r="AL1346" s="311"/>
    </row>
    <row r="1347" spans="2:38" ht="15" customHeight="1" x14ac:dyDescent="0.15">
      <c r="B1347" s="436"/>
      <c r="C1347" s="433"/>
      <c r="D1347" s="299" t="s">
        <v>528</v>
      </c>
      <c r="E1347" s="300">
        <v>1</v>
      </c>
      <c r="F1347" s="301">
        <v>0</v>
      </c>
      <c r="G1347" s="301">
        <v>13</v>
      </c>
      <c r="H1347" s="301">
        <v>13</v>
      </c>
      <c r="I1347" s="301">
        <v>17</v>
      </c>
      <c r="J1347" s="301">
        <v>22</v>
      </c>
      <c r="K1347" s="301">
        <v>15</v>
      </c>
      <c r="L1347" s="301">
        <v>0.17</v>
      </c>
      <c r="M1347" s="301">
        <v>1.92</v>
      </c>
      <c r="N1347" s="301">
        <v>2.09</v>
      </c>
      <c r="O1347" s="301"/>
      <c r="P1347" s="301" t="s">
        <v>541</v>
      </c>
      <c r="Q1347" s="301">
        <v>0.5</v>
      </c>
      <c r="R1347" s="301">
        <v>5.6</v>
      </c>
      <c r="S1347" s="302">
        <v>75</v>
      </c>
      <c r="W1347" s="311"/>
      <c r="X1347" s="311"/>
      <c r="AB1347" s="311"/>
      <c r="AC1347" s="311">
        <v>15</v>
      </c>
      <c r="AD1347" s="311">
        <v>2.8000000000000001E-2</v>
      </c>
      <c r="AE1347" s="311">
        <v>0.04</v>
      </c>
      <c r="AF1347" s="311">
        <v>5.0000000000000001E-3</v>
      </c>
      <c r="AG1347" s="311">
        <v>0.05</v>
      </c>
      <c r="AH1347" s="311" t="s">
        <v>540</v>
      </c>
      <c r="AI1347" s="311">
        <v>2.1</v>
      </c>
      <c r="AJ1347" s="311">
        <v>1E-3</v>
      </c>
      <c r="AL1347" s="311"/>
    </row>
    <row r="1348" spans="2:38" ht="15" customHeight="1" x14ac:dyDescent="0.15">
      <c r="B1348" s="436"/>
      <c r="C1348" s="433"/>
      <c r="D1348" s="299" t="s">
        <v>529</v>
      </c>
      <c r="E1348" s="300">
        <v>1</v>
      </c>
      <c r="F1348" s="301">
        <v>0</v>
      </c>
      <c r="G1348" s="301">
        <v>18</v>
      </c>
      <c r="H1348" s="301">
        <v>18</v>
      </c>
      <c r="I1348" s="301">
        <v>12</v>
      </c>
      <c r="J1348" s="301">
        <v>20</v>
      </c>
      <c r="K1348" s="301">
        <v>11</v>
      </c>
      <c r="L1348" s="301">
        <v>0.17</v>
      </c>
      <c r="M1348" s="301">
        <v>1.89</v>
      </c>
      <c r="N1348" s="301">
        <v>2.06</v>
      </c>
      <c r="O1348" s="301"/>
      <c r="P1348" s="301" t="s">
        <v>538</v>
      </c>
      <c r="Q1348" s="301">
        <v>0.1</v>
      </c>
      <c r="R1348" s="301">
        <v>5.4</v>
      </c>
      <c r="S1348" s="302">
        <v>78</v>
      </c>
      <c r="W1348" s="311"/>
      <c r="X1348" s="311"/>
      <c r="AB1348" s="311"/>
      <c r="AC1348" s="311">
        <v>18</v>
      </c>
      <c r="AD1348" s="311">
        <v>2.4E-2</v>
      </c>
      <c r="AE1348" s="311">
        <v>3.5000000000000003E-2</v>
      </c>
      <c r="AF1348" s="311">
        <v>8.0000000000000002E-3</v>
      </c>
      <c r="AG1348" s="311">
        <v>0.06</v>
      </c>
      <c r="AH1348" s="311" t="s">
        <v>537</v>
      </c>
      <c r="AI1348" s="311">
        <v>1.3</v>
      </c>
      <c r="AJ1348" s="311">
        <v>1E-3</v>
      </c>
      <c r="AL1348" s="311"/>
    </row>
    <row r="1349" spans="2:38" ht="15" customHeight="1" x14ac:dyDescent="0.15">
      <c r="B1349" s="436"/>
      <c r="C1349" s="433"/>
      <c r="D1349" s="299" t="s">
        <v>530</v>
      </c>
      <c r="E1349" s="300">
        <v>1</v>
      </c>
      <c r="F1349" s="301">
        <v>0</v>
      </c>
      <c r="G1349" s="301">
        <v>13</v>
      </c>
      <c r="H1349" s="301">
        <v>13</v>
      </c>
      <c r="I1349" s="301">
        <v>12</v>
      </c>
      <c r="J1349" s="301">
        <v>23</v>
      </c>
      <c r="K1349" s="301">
        <v>14</v>
      </c>
      <c r="L1349" s="301">
        <v>0.15</v>
      </c>
      <c r="M1349" s="301">
        <v>1.94</v>
      </c>
      <c r="N1349" s="301">
        <v>2.09</v>
      </c>
      <c r="O1349" s="301"/>
      <c r="P1349" s="301" t="s">
        <v>538</v>
      </c>
      <c r="Q1349" s="301">
        <v>0.1</v>
      </c>
      <c r="R1349" s="301">
        <v>5.9</v>
      </c>
      <c r="S1349" s="302">
        <v>82</v>
      </c>
      <c r="W1349" s="311"/>
      <c r="X1349" s="311"/>
      <c r="AB1349" s="311"/>
      <c r="AC1349" s="311">
        <v>8</v>
      </c>
      <c r="AD1349" s="311">
        <v>2.8000000000000001E-2</v>
      </c>
      <c r="AE1349" s="311">
        <v>0.03</v>
      </c>
      <c r="AF1349" s="311">
        <v>8.9999999999999993E-3</v>
      </c>
      <c r="AG1349" s="311">
        <v>0.11</v>
      </c>
      <c r="AH1349" s="311" t="s">
        <v>536</v>
      </c>
      <c r="AI1349" s="311">
        <v>0.9</v>
      </c>
      <c r="AJ1349" s="311">
        <v>1E-3</v>
      </c>
      <c r="AL1349" s="311"/>
    </row>
    <row r="1350" spans="2:38" ht="15" customHeight="1" x14ac:dyDescent="0.15">
      <c r="B1350" s="436"/>
      <c r="C1350" s="434"/>
      <c r="D1350" s="299" t="s">
        <v>531</v>
      </c>
      <c r="E1350" s="300">
        <v>1</v>
      </c>
      <c r="F1350" s="301">
        <v>0</v>
      </c>
      <c r="G1350" s="301">
        <v>13</v>
      </c>
      <c r="H1350" s="301">
        <v>13</v>
      </c>
      <c r="I1350" s="301">
        <v>7</v>
      </c>
      <c r="J1350" s="301">
        <v>19</v>
      </c>
      <c r="K1350" s="301">
        <v>12</v>
      </c>
      <c r="L1350" s="301">
        <v>0.16</v>
      </c>
      <c r="M1350" s="301">
        <v>1.94</v>
      </c>
      <c r="N1350" s="301">
        <v>2.1</v>
      </c>
      <c r="O1350" s="301"/>
      <c r="P1350" s="301" t="s">
        <v>500</v>
      </c>
      <c r="Q1350" s="301">
        <v>0.6</v>
      </c>
      <c r="R1350" s="301">
        <v>5.6</v>
      </c>
      <c r="S1350" s="302">
        <v>85</v>
      </c>
      <c r="W1350" s="311"/>
      <c r="X1350" s="311"/>
      <c r="AB1350" s="311"/>
      <c r="AC1350" s="311">
        <v>13</v>
      </c>
      <c r="AD1350" s="311">
        <v>1.9E-2</v>
      </c>
      <c r="AE1350" s="311">
        <v>2.8000000000000001E-2</v>
      </c>
      <c r="AF1350" s="311">
        <v>8.9999999999999993E-3</v>
      </c>
      <c r="AG1350" s="311">
        <v>0.12</v>
      </c>
      <c r="AH1350" s="311" t="s">
        <v>520</v>
      </c>
      <c r="AI1350" s="311">
        <v>1.1000000000000001</v>
      </c>
      <c r="AJ1350" s="311">
        <v>1E-3</v>
      </c>
      <c r="AL1350" s="311"/>
    </row>
    <row r="1351" spans="2:38" ht="15" customHeight="1" x14ac:dyDescent="0.15">
      <c r="B1351" s="436"/>
      <c r="C1351" s="432">
        <v>42765</v>
      </c>
      <c r="D1351" s="299" t="s">
        <v>494</v>
      </c>
      <c r="E1351" s="300">
        <v>1</v>
      </c>
      <c r="F1351" s="301">
        <v>0</v>
      </c>
      <c r="G1351" s="301">
        <v>10</v>
      </c>
      <c r="H1351" s="301">
        <v>10</v>
      </c>
      <c r="I1351" s="301">
        <v>9</v>
      </c>
      <c r="J1351" s="301">
        <v>20</v>
      </c>
      <c r="K1351" s="301">
        <v>12</v>
      </c>
      <c r="L1351" s="301">
        <v>0.13</v>
      </c>
      <c r="M1351" s="301">
        <v>1.96</v>
      </c>
      <c r="N1351" s="301">
        <v>2.09</v>
      </c>
      <c r="O1351" s="301"/>
      <c r="P1351" s="301" t="s">
        <v>520</v>
      </c>
      <c r="Q1351" s="301">
        <v>0.8</v>
      </c>
      <c r="R1351" s="301">
        <v>5.3</v>
      </c>
      <c r="S1351" s="302">
        <v>83</v>
      </c>
      <c r="W1351" s="311"/>
      <c r="AB1351" s="311"/>
      <c r="AC1351" s="311">
        <v>11</v>
      </c>
      <c r="AD1351" s="311">
        <v>2.4E-2</v>
      </c>
      <c r="AE1351" s="311">
        <v>2.7E-2</v>
      </c>
      <c r="AF1351" s="311">
        <v>7.0000000000000001E-3</v>
      </c>
      <c r="AG1351" s="311">
        <v>0.09</v>
      </c>
      <c r="AH1351" s="311" t="s">
        <v>495</v>
      </c>
      <c r="AI1351" s="311">
        <v>1.3</v>
      </c>
      <c r="AJ1351" s="311">
        <v>1E-3</v>
      </c>
      <c r="AL1351" s="311"/>
    </row>
    <row r="1352" spans="2:38" ht="15" customHeight="1" x14ac:dyDescent="0.15">
      <c r="B1352" s="436"/>
      <c r="C1352" s="433"/>
      <c r="D1352" s="299" t="s">
        <v>497</v>
      </c>
      <c r="E1352" s="300">
        <v>1</v>
      </c>
      <c r="F1352" s="301">
        <v>0</v>
      </c>
      <c r="G1352" s="301">
        <v>10</v>
      </c>
      <c r="H1352" s="301">
        <v>10</v>
      </c>
      <c r="I1352" s="301">
        <v>8</v>
      </c>
      <c r="J1352" s="301">
        <v>20</v>
      </c>
      <c r="K1352" s="301">
        <v>11</v>
      </c>
      <c r="L1352" s="301">
        <v>0.15</v>
      </c>
      <c r="M1352" s="301">
        <v>1.93</v>
      </c>
      <c r="N1352" s="301">
        <v>2.08</v>
      </c>
      <c r="O1352" s="301"/>
      <c r="P1352" s="301" t="s">
        <v>538</v>
      </c>
      <c r="Q1352" s="301">
        <v>0.1</v>
      </c>
      <c r="R1352" s="301">
        <v>4.9000000000000004</v>
      </c>
      <c r="S1352" s="302">
        <v>84</v>
      </c>
      <c r="W1352" s="311"/>
      <c r="X1352" s="311"/>
      <c r="AB1352" s="311"/>
      <c r="AC1352" s="311">
        <v>15</v>
      </c>
      <c r="AD1352" s="311">
        <v>2.1999999999999999E-2</v>
      </c>
      <c r="AE1352" s="311">
        <v>1.7000000000000001E-2</v>
      </c>
      <c r="AF1352" s="311">
        <v>1.2999999999999999E-2</v>
      </c>
      <c r="AG1352" s="311">
        <v>0.17</v>
      </c>
      <c r="AH1352" s="311" t="s">
        <v>541</v>
      </c>
      <c r="AI1352" s="311">
        <v>0.5</v>
      </c>
      <c r="AJ1352" s="311">
        <v>1E-3</v>
      </c>
      <c r="AL1352" s="311"/>
    </row>
    <row r="1353" spans="2:38" ht="15" customHeight="1" x14ac:dyDescent="0.15">
      <c r="B1353" s="436"/>
      <c r="C1353" s="433"/>
      <c r="D1353" s="299" t="s">
        <v>499</v>
      </c>
      <c r="E1353" s="300">
        <v>1</v>
      </c>
      <c r="F1353" s="301">
        <v>0</v>
      </c>
      <c r="G1353" s="301">
        <v>11</v>
      </c>
      <c r="H1353" s="301">
        <v>11</v>
      </c>
      <c r="I1353" s="301">
        <v>2</v>
      </c>
      <c r="J1353" s="301">
        <v>18</v>
      </c>
      <c r="K1353" s="301">
        <v>14</v>
      </c>
      <c r="L1353" s="301">
        <v>0.19</v>
      </c>
      <c r="M1353" s="301">
        <v>2.06</v>
      </c>
      <c r="N1353" s="301">
        <v>2.25</v>
      </c>
      <c r="O1353" s="301"/>
      <c r="P1353" s="301" t="s">
        <v>532</v>
      </c>
      <c r="Q1353" s="301">
        <v>0.4</v>
      </c>
      <c r="R1353" s="301">
        <v>4.5999999999999996</v>
      </c>
      <c r="S1353" s="302">
        <v>87</v>
      </c>
      <c r="W1353" s="311"/>
      <c r="X1353" s="311"/>
      <c r="AB1353" s="311"/>
      <c r="AC1353" s="311">
        <v>11</v>
      </c>
      <c r="AD1353" s="311">
        <v>0.02</v>
      </c>
      <c r="AE1353" s="311">
        <v>1.2E-2</v>
      </c>
      <c r="AF1353" s="311">
        <v>1.7999999999999999E-2</v>
      </c>
      <c r="AG1353" s="311">
        <v>0.17</v>
      </c>
      <c r="AH1353" s="311" t="s">
        <v>538</v>
      </c>
      <c r="AI1353" s="311">
        <v>0.1</v>
      </c>
      <c r="AJ1353" s="311">
        <v>1E-3</v>
      </c>
      <c r="AL1353" s="311"/>
    </row>
    <row r="1354" spans="2:38" ht="15" customHeight="1" x14ac:dyDescent="0.15">
      <c r="B1354" s="436"/>
      <c r="C1354" s="433"/>
      <c r="D1354" s="299" t="s">
        <v>502</v>
      </c>
      <c r="E1354" s="300">
        <v>1</v>
      </c>
      <c r="F1354" s="301">
        <v>0</v>
      </c>
      <c r="G1354" s="301">
        <v>11</v>
      </c>
      <c r="H1354" s="301">
        <v>11</v>
      </c>
      <c r="I1354" s="301">
        <v>3</v>
      </c>
      <c r="J1354" s="301">
        <v>17</v>
      </c>
      <c r="K1354" s="301">
        <v>9</v>
      </c>
      <c r="L1354" s="301">
        <v>0.16</v>
      </c>
      <c r="M1354" s="301">
        <v>2</v>
      </c>
      <c r="N1354" s="301">
        <v>2.16</v>
      </c>
      <c r="O1354" s="301"/>
      <c r="P1354" s="301" t="s">
        <v>537</v>
      </c>
      <c r="Q1354" s="301">
        <v>0.3</v>
      </c>
      <c r="R1354" s="301">
        <v>3.4</v>
      </c>
      <c r="S1354" s="302">
        <v>92</v>
      </c>
      <c r="W1354" s="311"/>
      <c r="X1354" s="311"/>
      <c r="AB1354" s="311"/>
      <c r="AC1354" s="311">
        <v>14</v>
      </c>
      <c r="AD1354" s="311">
        <v>2.3E-2</v>
      </c>
      <c r="AE1354" s="311">
        <v>1.2E-2</v>
      </c>
      <c r="AF1354" s="311">
        <v>1.2999999999999999E-2</v>
      </c>
      <c r="AG1354" s="311">
        <v>0.15</v>
      </c>
      <c r="AH1354" s="311" t="s">
        <v>538</v>
      </c>
      <c r="AI1354" s="311">
        <v>0.1</v>
      </c>
      <c r="AJ1354" s="311">
        <v>1E-3</v>
      </c>
      <c r="AL1354" s="311"/>
    </row>
    <row r="1355" spans="2:38" ht="15" customHeight="1" x14ac:dyDescent="0.15">
      <c r="B1355" s="436"/>
      <c r="C1355" s="433"/>
      <c r="D1355" s="299" t="s">
        <v>505</v>
      </c>
      <c r="E1355" s="300">
        <v>0</v>
      </c>
      <c r="F1355" s="301">
        <v>0</v>
      </c>
      <c r="G1355" s="301">
        <v>11</v>
      </c>
      <c r="H1355" s="301">
        <v>11</v>
      </c>
      <c r="I1355" s="301">
        <v>3</v>
      </c>
      <c r="J1355" s="301">
        <v>19</v>
      </c>
      <c r="K1355" s="301">
        <v>8</v>
      </c>
      <c r="L1355" s="301">
        <v>0.16</v>
      </c>
      <c r="M1355" s="301">
        <v>2.06</v>
      </c>
      <c r="N1355" s="301">
        <v>2.2200000000000002</v>
      </c>
      <c r="O1355" s="301"/>
      <c r="P1355" s="301" t="s">
        <v>517</v>
      </c>
      <c r="Q1355" s="301">
        <v>1.2</v>
      </c>
      <c r="R1355" s="301">
        <v>2.4</v>
      </c>
      <c r="S1355" s="302">
        <v>92</v>
      </c>
      <c r="W1355" s="311"/>
      <c r="X1355" s="311"/>
      <c r="AB1355" s="311"/>
      <c r="AC1355" s="311">
        <v>12</v>
      </c>
      <c r="AD1355" s="311">
        <v>1.9E-2</v>
      </c>
      <c r="AE1355" s="311">
        <v>7.0000000000000001E-3</v>
      </c>
      <c r="AF1355" s="311">
        <v>1.2999999999999999E-2</v>
      </c>
      <c r="AG1355" s="311">
        <v>0.16</v>
      </c>
      <c r="AH1355" s="311" t="s">
        <v>500</v>
      </c>
      <c r="AI1355" s="311">
        <v>0.6</v>
      </c>
      <c r="AJ1355" s="311">
        <v>1E-3</v>
      </c>
      <c r="AL1355" s="311"/>
    </row>
    <row r="1356" spans="2:38" ht="15" customHeight="1" x14ac:dyDescent="0.15">
      <c r="B1356" s="436"/>
      <c r="C1356" s="433"/>
      <c r="D1356" s="299" t="s">
        <v>507</v>
      </c>
      <c r="E1356" s="300">
        <v>0</v>
      </c>
      <c r="F1356" s="301">
        <v>1</v>
      </c>
      <c r="G1356" s="301">
        <v>16</v>
      </c>
      <c r="H1356" s="301">
        <v>17</v>
      </c>
      <c r="I1356" s="301">
        <v>1</v>
      </c>
      <c r="J1356" s="301">
        <v>29</v>
      </c>
      <c r="K1356" s="301">
        <v>15</v>
      </c>
      <c r="L1356" s="301">
        <v>0.15</v>
      </c>
      <c r="M1356" s="301">
        <v>2.0499999999999998</v>
      </c>
      <c r="N1356" s="301">
        <v>2.2000000000000002</v>
      </c>
      <c r="O1356" s="301"/>
      <c r="P1356" s="301" t="s">
        <v>517</v>
      </c>
      <c r="Q1356" s="301">
        <v>1.8</v>
      </c>
      <c r="R1356" s="301">
        <v>1.6</v>
      </c>
      <c r="S1356" s="302">
        <v>92</v>
      </c>
      <c r="W1356" s="311"/>
      <c r="X1356" s="311"/>
      <c r="AB1356" s="311"/>
      <c r="AC1356" s="311">
        <v>12</v>
      </c>
      <c r="AD1356" s="311">
        <v>0.02</v>
      </c>
      <c r="AE1356" s="311">
        <v>8.9999999999999993E-3</v>
      </c>
      <c r="AF1356" s="311">
        <v>0.01</v>
      </c>
      <c r="AG1356" s="311">
        <v>0.13</v>
      </c>
      <c r="AH1356" s="311" t="s">
        <v>520</v>
      </c>
      <c r="AI1356" s="311">
        <v>0.8</v>
      </c>
      <c r="AJ1356" s="311">
        <v>1E-3</v>
      </c>
      <c r="AL1356" s="311"/>
    </row>
    <row r="1357" spans="2:38" ht="15" customHeight="1" x14ac:dyDescent="0.15">
      <c r="B1357" s="436"/>
      <c r="C1357" s="433"/>
      <c r="D1357" s="299" t="s">
        <v>510</v>
      </c>
      <c r="E1357" s="300">
        <v>0</v>
      </c>
      <c r="F1357" s="301">
        <v>4</v>
      </c>
      <c r="G1357" s="301">
        <v>18</v>
      </c>
      <c r="H1357" s="301">
        <v>22</v>
      </c>
      <c r="I1357" s="301">
        <v>0</v>
      </c>
      <c r="J1357" s="301">
        <v>35</v>
      </c>
      <c r="K1357" s="301">
        <v>29</v>
      </c>
      <c r="L1357" s="301">
        <v>0.21</v>
      </c>
      <c r="M1357" s="301">
        <v>2.0099999999999998</v>
      </c>
      <c r="N1357" s="301">
        <v>2.2200000000000002</v>
      </c>
      <c r="O1357" s="301"/>
      <c r="P1357" s="301" t="s">
        <v>541</v>
      </c>
      <c r="Q1357" s="301">
        <v>0.9</v>
      </c>
      <c r="R1357" s="301">
        <v>0.8</v>
      </c>
      <c r="S1357" s="302">
        <v>91</v>
      </c>
      <c r="W1357" s="311"/>
      <c r="X1357" s="311"/>
      <c r="AB1357" s="311"/>
      <c r="AC1357" s="311">
        <v>11</v>
      </c>
      <c r="AD1357" s="311">
        <v>0.02</v>
      </c>
      <c r="AE1357" s="311">
        <v>8.0000000000000002E-3</v>
      </c>
      <c r="AF1357" s="311">
        <v>0.01</v>
      </c>
      <c r="AG1357" s="311">
        <v>0.15</v>
      </c>
      <c r="AH1357" s="311" t="s">
        <v>538</v>
      </c>
      <c r="AI1357" s="311">
        <v>0.1</v>
      </c>
      <c r="AJ1357" s="311">
        <v>1E-3</v>
      </c>
      <c r="AL1357" s="311"/>
    </row>
    <row r="1358" spans="2:38" ht="15" customHeight="1" x14ac:dyDescent="0.15">
      <c r="B1358" s="436"/>
      <c r="C1358" s="433"/>
      <c r="D1358" s="299" t="s">
        <v>512</v>
      </c>
      <c r="E1358" s="300">
        <v>1</v>
      </c>
      <c r="F1358" s="301">
        <v>25</v>
      </c>
      <c r="G1358" s="301">
        <v>17</v>
      </c>
      <c r="H1358" s="301">
        <v>42</v>
      </c>
      <c r="I1358" s="301">
        <v>0</v>
      </c>
      <c r="J1358" s="301">
        <v>40</v>
      </c>
      <c r="K1358" s="301">
        <v>31</v>
      </c>
      <c r="L1358" s="301">
        <v>0.25</v>
      </c>
      <c r="M1358" s="301">
        <v>2.14</v>
      </c>
      <c r="N1358" s="301">
        <v>2.39</v>
      </c>
      <c r="O1358" s="301"/>
      <c r="P1358" s="301" t="s">
        <v>508</v>
      </c>
      <c r="Q1358" s="301">
        <v>0.9</v>
      </c>
      <c r="R1358" s="301">
        <v>2.6</v>
      </c>
      <c r="S1358" s="302">
        <v>87</v>
      </c>
      <c r="W1358" s="311"/>
      <c r="X1358" s="311"/>
      <c r="AB1358" s="311"/>
      <c r="AC1358" s="311">
        <v>14</v>
      </c>
      <c r="AD1358" s="311">
        <v>1.7999999999999999E-2</v>
      </c>
      <c r="AE1358" s="311">
        <v>2E-3</v>
      </c>
      <c r="AF1358" s="311">
        <v>1.0999999999999999E-2</v>
      </c>
      <c r="AG1358" s="311">
        <v>0.19</v>
      </c>
      <c r="AH1358" s="311" t="s">
        <v>532</v>
      </c>
      <c r="AI1358" s="311">
        <v>0.4</v>
      </c>
      <c r="AJ1358" s="311">
        <v>1E-3</v>
      </c>
      <c r="AL1358" s="311"/>
    </row>
    <row r="1359" spans="2:38" ht="15" customHeight="1" x14ac:dyDescent="0.15">
      <c r="B1359" s="436"/>
      <c r="C1359" s="433"/>
      <c r="D1359" s="299" t="s">
        <v>513</v>
      </c>
      <c r="E1359" s="300">
        <v>1</v>
      </c>
      <c r="F1359" s="301">
        <v>19</v>
      </c>
      <c r="G1359" s="301">
        <v>17</v>
      </c>
      <c r="H1359" s="301">
        <v>36</v>
      </c>
      <c r="I1359" s="301">
        <v>1</v>
      </c>
      <c r="J1359" s="301">
        <v>36</v>
      </c>
      <c r="K1359" s="301">
        <v>34</v>
      </c>
      <c r="L1359" s="301">
        <v>0.22</v>
      </c>
      <c r="M1359" s="301">
        <v>2.09</v>
      </c>
      <c r="N1359" s="301">
        <v>2.31</v>
      </c>
      <c r="O1359" s="301"/>
      <c r="P1359" s="301" t="s">
        <v>495</v>
      </c>
      <c r="Q1359" s="301">
        <v>1.7</v>
      </c>
      <c r="R1359" s="301">
        <v>4.9000000000000004</v>
      </c>
      <c r="S1359" s="302">
        <v>79</v>
      </c>
      <c r="W1359" s="311"/>
      <c r="X1359" s="311"/>
      <c r="AB1359" s="311"/>
      <c r="AC1359" s="311">
        <v>9</v>
      </c>
      <c r="AD1359" s="311">
        <v>1.7000000000000001E-2</v>
      </c>
      <c r="AE1359" s="311">
        <v>3.0000000000000001E-3</v>
      </c>
      <c r="AF1359" s="311">
        <v>1.0999999999999999E-2</v>
      </c>
      <c r="AG1359" s="311">
        <v>0.16</v>
      </c>
      <c r="AH1359" s="311" t="s">
        <v>537</v>
      </c>
      <c r="AI1359" s="311">
        <v>0.3</v>
      </c>
      <c r="AJ1359" s="311">
        <v>1E-3</v>
      </c>
      <c r="AL1359" s="311"/>
    </row>
    <row r="1360" spans="2:38" ht="15" customHeight="1" thickBot="1" x14ac:dyDescent="0.2">
      <c r="B1360" s="436"/>
      <c r="C1360" s="433"/>
      <c r="D1360" s="312" t="s">
        <v>514</v>
      </c>
      <c r="E1360" s="313">
        <v>1</v>
      </c>
      <c r="F1360" s="306">
        <v>10</v>
      </c>
      <c r="G1360" s="306">
        <v>19</v>
      </c>
      <c r="H1360" s="306">
        <v>29</v>
      </c>
      <c r="I1360" s="306">
        <v>7</v>
      </c>
      <c r="J1360" s="306">
        <v>48</v>
      </c>
      <c r="K1360" s="306">
        <v>33</v>
      </c>
      <c r="L1360" s="306">
        <v>0.2</v>
      </c>
      <c r="M1360" s="306">
        <v>2.0299999999999998</v>
      </c>
      <c r="N1360" s="306">
        <v>2.23</v>
      </c>
      <c r="O1360" s="306"/>
      <c r="P1360" s="306" t="s">
        <v>500</v>
      </c>
      <c r="Q1360" s="306">
        <v>3.5</v>
      </c>
      <c r="R1360" s="306">
        <v>8.9</v>
      </c>
      <c r="S1360" s="307">
        <v>70</v>
      </c>
      <c r="W1360" s="311"/>
      <c r="X1360" s="311"/>
      <c r="AB1360" s="311"/>
      <c r="AC1360" s="311">
        <v>8</v>
      </c>
      <c r="AD1360" s="311">
        <v>1.9E-2</v>
      </c>
      <c r="AE1360" s="311">
        <v>3.0000000000000001E-3</v>
      </c>
      <c r="AF1360" s="311">
        <v>1.0999999999999999E-2</v>
      </c>
      <c r="AG1360" s="311">
        <v>0.16</v>
      </c>
      <c r="AH1360" s="311" t="s">
        <v>517</v>
      </c>
      <c r="AI1360" s="311">
        <v>1.2</v>
      </c>
      <c r="AJ1360" s="311">
        <v>0</v>
      </c>
      <c r="AL1360" s="311"/>
    </row>
    <row r="1361" spans="2:38" ht="15" customHeight="1" x14ac:dyDescent="0.15">
      <c r="B1361" s="436"/>
      <c r="C1361" s="433"/>
      <c r="D1361" s="295" t="s">
        <v>516</v>
      </c>
      <c r="E1361" s="296">
        <v>1</v>
      </c>
      <c r="F1361" s="297">
        <v>1</v>
      </c>
      <c r="G1361" s="297">
        <v>12</v>
      </c>
      <c r="H1361" s="297">
        <v>13</v>
      </c>
      <c r="I1361" s="297">
        <v>25</v>
      </c>
      <c r="J1361" s="297">
        <v>40</v>
      </c>
      <c r="K1361" s="297">
        <v>25</v>
      </c>
      <c r="L1361" s="297">
        <v>0.14000000000000001</v>
      </c>
      <c r="M1361" s="297">
        <v>1.98</v>
      </c>
      <c r="N1361" s="297">
        <v>2.12</v>
      </c>
      <c r="O1361" s="297"/>
      <c r="P1361" s="297" t="s">
        <v>508</v>
      </c>
      <c r="Q1361" s="297">
        <v>1.7</v>
      </c>
      <c r="R1361" s="297">
        <v>11.4</v>
      </c>
      <c r="S1361" s="298">
        <v>60</v>
      </c>
      <c r="W1361" s="311"/>
      <c r="X1361" s="311"/>
      <c r="AB1361" s="311"/>
      <c r="AC1361" s="311">
        <v>15</v>
      </c>
      <c r="AD1361" s="311">
        <v>2.9000000000000001E-2</v>
      </c>
      <c r="AE1361" s="311">
        <v>1E-3</v>
      </c>
      <c r="AF1361" s="311">
        <v>1.7000000000000001E-2</v>
      </c>
      <c r="AG1361" s="311">
        <v>0.15</v>
      </c>
      <c r="AH1361" s="311" t="s">
        <v>517</v>
      </c>
      <c r="AI1361" s="311">
        <v>1.8</v>
      </c>
      <c r="AJ1361" s="311">
        <v>0</v>
      </c>
      <c r="AL1361" s="311"/>
    </row>
    <row r="1362" spans="2:38" ht="15" customHeight="1" x14ac:dyDescent="0.15">
      <c r="B1362" s="436"/>
      <c r="C1362" s="433"/>
      <c r="D1362" s="299" t="s">
        <v>518</v>
      </c>
      <c r="E1362" s="300">
        <v>2</v>
      </c>
      <c r="F1362" s="301">
        <v>0</v>
      </c>
      <c r="G1362" s="301">
        <v>9</v>
      </c>
      <c r="H1362" s="301">
        <v>9</v>
      </c>
      <c r="I1362" s="301">
        <v>39</v>
      </c>
      <c r="J1362" s="301">
        <v>32</v>
      </c>
      <c r="K1362" s="301">
        <v>21</v>
      </c>
      <c r="L1362" s="301">
        <v>0.09</v>
      </c>
      <c r="M1362" s="301">
        <v>1.91</v>
      </c>
      <c r="N1362" s="301">
        <v>2</v>
      </c>
      <c r="O1362" s="301"/>
      <c r="P1362" s="301" t="s">
        <v>495</v>
      </c>
      <c r="Q1362" s="301">
        <v>2.1</v>
      </c>
      <c r="R1362" s="301">
        <v>14.2</v>
      </c>
      <c r="S1362" s="302">
        <v>53</v>
      </c>
      <c r="W1362" s="311"/>
      <c r="X1362" s="311"/>
      <c r="AB1362" s="311"/>
      <c r="AC1362" s="311">
        <v>29</v>
      </c>
      <c r="AD1362" s="311">
        <v>3.5000000000000003E-2</v>
      </c>
      <c r="AE1362" s="311">
        <v>0</v>
      </c>
      <c r="AF1362" s="311">
        <v>2.1999999999999999E-2</v>
      </c>
      <c r="AG1362" s="311">
        <v>0.21</v>
      </c>
      <c r="AH1362" s="311" t="s">
        <v>541</v>
      </c>
      <c r="AI1362" s="311">
        <v>0.9</v>
      </c>
      <c r="AJ1362" s="311">
        <v>0</v>
      </c>
      <c r="AL1362" s="311"/>
    </row>
    <row r="1363" spans="2:38" ht="15" customHeight="1" x14ac:dyDescent="0.15">
      <c r="B1363" s="436"/>
      <c r="C1363" s="433"/>
      <c r="D1363" s="299" t="s">
        <v>519</v>
      </c>
      <c r="E1363" s="300">
        <v>2</v>
      </c>
      <c r="F1363" s="301">
        <v>0</v>
      </c>
      <c r="G1363" s="301">
        <v>9</v>
      </c>
      <c r="H1363" s="301">
        <v>9</v>
      </c>
      <c r="I1363" s="301">
        <v>39</v>
      </c>
      <c r="J1363" s="301">
        <v>28</v>
      </c>
      <c r="K1363" s="301">
        <v>18</v>
      </c>
      <c r="L1363" s="301">
        <v>0.1</v>
      </c>
      <c r="M1363" s="301">
        <v>1.89</v>
      </c>
      <c r="N1363" s="301">
        <v>1.99</v>
      </c>
      <c r="O1363" s="301"/>
      <c r="P1363" s="301" t="s">
        <v>533</v>
      </c>
      <c r="Q1363" s="301">
        <v>0.8</v>
      </c>
      <c r="R1363" s="301">
        <v>14</v>
      </c>
      <c r="S1363" s="302">
        <v>47</v>
      </c>
      <c r="W1363" s="311"/>
      <c r="X1363" s="311"/>
      <c r="AB1363" s="311"/>
      <c r="AC1363" s="311">
        <v>31</v>
      </c>
      <c r="AD1363" s="311">
        <v>0.04</v>
      </c>
      <c r="AE1363" s="311">
        <v>0</v>
      </c>
      <c r="AF1363" s="311">
        <v>4.2000000000000003E-2</v>
      </c>
      <c r="AG1363" s="311">
        <v>0.25</v>
      </c>
      <c r="AH1363" s="311" t="s">
        <v>508</v>
      </c>
      <c r="AI1363" s="311">
        <v>0.9</v>
      </c>
      <c r="AJ1363" s="311">
        <v>1E-3</v>
      </c>
      <c r="AL1363" s="311"/>
    </row>
    <row r="1364" spans="2:38" ht="15" customHeight="1" x14ac:dyDescent="0.15">
      <c r="B1364" s="436"/>
      <c r="C1364" s="433"/>
      <c r="D1364" s="299" t="s">
        <v>521</v>
      </c>
      <c r="E1364" s="300">
        <v>2</v>
      </c>
      <c r="F1364" s="301">
        <v>0</v>
      </c>
      <c r="G1364" s="301">
        <v>9</v>
      </c>
      <c r="H1364" s="301">
        <v>9</v>
      </c>
      <c r="I1364" s="301">
        <v>40</v>
      </c>
      <c r="J1364" s="301">
        <v>15</v>
      </c>
      <c r="K1364" s="301">
        <v>17</v>
      </c>
      <c r="L1364" s="301">
        <v>0.11</v>
      </c>
      <c r="M1364" s="301">
        <v>1.89</v>
      </c>
      <c r="N1364" s="301">
        <v>2</v>
      </c>
      <c r="O1364" s="301"/>
      <c r="P1364" s="301" t="s">
        <v>495</v>
      </c>
      <c r="Q1364" s="301">
        <v>1.8</v>
      </c>
      <c r="R1364" s="301">
        <v>16.5</v>
      </c>
      <c r="S1364" s="302">
        <v>41</v>
      </c>
      <c r="W1364" s="311"/>
      <c r="X1364" s="311"/>
      <c r="AB1364" s="311"/>
      <c r="AC1364" s="311">
        <v>34</v>
      </c>
      <c r="AD1364" s="311">
        <v>3.5999999999999997E-2</v>
      </c>
      <c r="AE1364" s="311">
        <v>1E-3</v>
      </c>
      <c r="AF1364" s="311">
        <v>3.5999999999999997E-2</v>
      </c>
      <c r="AG1364" s="311">
        <v>0.22</v>
      </c>
      <c r="AH1364" s="311" t="s">
        <v>495</v>
      </c>
      <c r="AI1364" s="311">
        <v>1.7</v>
      </c>
      <c r="AJ1364" s="311">
        <v>1E-3</v>
      </c>
      <c r="AL1364" s="311"/>
    </row>
    <row r="1365" spans="2:38" ht="15" customHeight="1" x14ac:dyDescent="0.15">
      <c r="B1365" s="436"/>
      <c r="C1365" s="433"/>
      <c r="D1365" s="299" t="s">
        <v>522</v>
      </c>
      <c r="E1365" s="300">
        <v>2</v>
      </c>
      <c r="F1365" s="301">
        <v>0</v>
      </c>
      <c r="G1365" s="301">
        <v>12</v>
      </c>
      <c r="H1365" s="301">
        <v>12</v>
      </c>
      <c r="I1365" s="301">
        <v>39</v>
      </c>
      <c r="J1365" s="301">
        <v>26</v>
      </c>
      <c r="K1365" s="301">
        <v>10</v>
      </c>
      <c r="L1365" s="301">
        <v>0.11</v>
      </c>
      <c r="M1365" s="301">
        <v>1.88</v>
      </c>
      <c r="N1365" s="301">
        <v>1.99</v>
      </c>
      <c r="O1365" s="301"/>
      <c r="P1365" s="301" t="s">
        <v>541</v>
      </c>
      <c r="Q1365" s="301">
        <v>5</v>
      </c>
      <c r="R1365" s="301">
        <v>16.899999999999999</v>
      </c>
      <c r="S1365" s="302">
        <v>23</v>
      </c>
      <c r="W1365" s="311"/>
      <c r="X1365" s="311"/>
      <c r="AB1365" s="311"/>
      <c r="AC1365" s="311">
        <v>33</v>
      </c>
      <c r="AD1365" s="311">
        <v>4.8000000000000001E-2</v>
      </c>
      <c r="AE1365" s="311">
        <v>7.0000000000000001E-3</v>
      </c>
      <c r="AF1365" s="311">
        <v>2.9000000000000001E-2</v>
      </c>
      <c r="AG1365" s="311">
        <v>0.2</v>
      </c>
      <c r="AH1365" s="311" t="s">
        <v>500</v>
      </c>
      <c r="AI1365" s="311">
        <v>3.5</v>
      </c>
      <c r="AJ1365" s="311">
        <v>1E-3</v>
      </c>
      <c r="AL1365" s="311"/>
    </row>
    <row r="1366" spans="2:38" ht="15" customHeight="1" x14ac:dyDescent="0.15">
      <c r="B1366" s="436"/>
      <c r="C1366" s="433"/>
      <c r="D1366" s="299" t="s">
        <v>523</v>
      </c>
      <c r="E1366" s="300">
        <v>1</v>
      </c>
      <c r="F1366" s="301">
        <v>0</v>
      </c>
      <c r="G1366" s="301">
        <v>6</v>
      </c>
      <c r="H1366" s="301">
        <v>6</v>
      </c>
      <c r="I1366" s="301">
        <v>37</v>
      </c>
      <c r="J1366" s="301">
        <v>6</v>
      </c>
      <c r="K1366" s="301">
        <v>8</v>
      </c>
      <c r="L1366" s="301">
        <v>0.08</v>
      </c>
      <c r="M1366" s="301">
        <v>1.87</v>
      </c>
      <c r="N1366" s="301">
        <v>1.95</v>
      </c>
      <c r="O1366" s="301"/>
      <c r="P1366" s="301" t="s">
        <v>515</v>
      </c>
      <c r="Q1366" s="301">
        <v>9.1</v>
      </c>
      <c r="R1366" s="301">
        <v>14.9</v>
      </c>
      <c r="S1366" s="302">
        <v>23</v>
      </c>
      <c r="W1366" s="311"/>
      <c r="X1366" s="311"/>
      <c r="AB1366" s="311"/>
      <c r="AC1366" s="311">
        <v>25</v>
      </c>
      <c r="AD1366" s="311">
        <v>0.04</v>
      </c>
      <c r="AE1366" s="311">
        <v>2.5000000000000001E-2</v>
      </c>
      <c r="AF1366" s="311">
        <v>1.2999999999999999E-2</v>
      </c>
      <c r="AG1366" s="311">
        <v>0.14000000000000001</v>
      </c>
      <c r="AH1366" s="311" t="s">
        <v>508</v>
      </c>
      <c r="AI1366" s="311">
        <v>1.7</v>
      </c>
      <c r="AJ1366" s="311">
        <v>1E-3</v>
      </c>
      <c r="AL1366" s="311"/>
    </row>
    <row r="1367" spans="2:38" ht="15" customHeight="1" x14ac:dyDescent="0.15">
      <c r="B1367" s="436"/>
      <c r="C1367" s="433"/>
      <c r="D1367" s="299" t="s">
        <v>524</v>
      </c>
      <c r="E1367" s="300">
        <v>1</v>
      </c>
      <c r="F1367" s="301">
        <v>0</v>
      </c>
      <c r="G1367" s="301">
        <v>6</v>
      </c>
      <c r="H1367" s="301">
        <v>6</v>
      </c>
      <c r="I1367" s="301">
        <v>36</v>
      </c>
      <c r="J1367" s="301">
        <v>13</v>
      </c>
      <c r="K1367" s="301">
        <v>6</v>
      </c>
      <c r="L1367" s="301">
        <v>0.08</v>
      </c>
      <c r="M1367" s="301">
        <v>1.86</v>
      </c>
      <c r="N1367" s="301">
        <v>1.94</v>
      </c>
      <c r="O1367" s="301"/>
      <c r="P1367" s="301" t="s">
        <v>541</v>
      </c>
      <c r="Q1367" s="301">
        <v>4.5999999999999996</v>
      </c>
      <c r="R1367" s="301">
        <v>11.8</v>
      </c>
      <c r="S1367" s="302">
        <v>34</v>
      </c>
      <c r="W1367" s="311"/>
      <c r="X1367" s="311"/>
      <c r="AB1367" s="311"/>
      <c r="AC1367" s="311">
        <v>21</v>
      </c>
      <c r="AD1367" s="311">
        <v>3.2000000000000001E-2</v>
      </c>
      <c r="AE1367" s="311">
        <v>3.9E-2</v>
      </c>
      <c r="AF1367" s="311">
        <v>8.9999999999999993E-3</v>
      </c>
      <c r="AG1367" s="311">
        <v>0.09</v>
      </c>
      <c r="AH1367" s="311" t="s">
        <v>495</v>
      </c>
      <c r="AI1367" s="311">
        <v>2.1</v>
      </c>
      <c r="AJ1367" s="311">
        <v>2E-3</v>
      </c>
      <c r="AL1367" s="311"/>
    </row>
    <row r="1368" spans="2:38" ht="15" customHeight="1" x14ac:dyDescent="0.15">
      <c r="B1368" s="436"/>
      <c r="C1368" s="433"/>
      <c r="D1368" s="299" t="s">
        <v>525</v>
      </c>
      <c r="E1368" s="300">
        <v>0</v>
      </c>
      <c r="F1368" s="301">
        <v>0</v>
      </c>
      <c r="G1368" s="301">
        <v>6</v>
      </c>
      <c r="H1368" s="301">
        <v>6</v>
      </c>
      <c r="I1368" s="301">
        <v>35</v>
      </c>
      <c r="J1368" s="301">
        <v>10</v>
      </c>
      <c r="K1368" s="301">
        <v>4</v>
      </c>
      <c r="L1368" s="301">
        <v>0.05</v>
      </c>
      <c r="M1368" s="301">
        <v>1.87</v>
      </c>
      <c r="N1368" s="301">
        <v>1.92</v>
      </c>
      <c r="O1368" s="301"/>
      <c r="P1368" s="301" t="s">
        <v>495</v>
      </c>
      <c r="Q1368" s="301">
        <v>4.5999999999999996</v>
      </c>
      <c r="R1368" s="301">
        <v>9.4</v>
      </c>
      <c r="S1368" s="302">
        <v>41</v>
      </c>
      <c r="W1368" s="311"/>
      <c r="X1368" s="311"/>
      <c r="AB1368" s="311"/>
      <c r="AC1368" s="311">
        <v>18</v>
      </c>
      <c r="AD1368" s="311">
        <v>2.8000000000000001E-2</v>
      </c>
      <c r="AE1368" s="311">
        <v>3.9E-2</v>
      </c>
      <c r="AF1368" s="311">
        <v>8.9999999999999993E-3</v>
      </c>
      <c r="AG1368" s="311">
        <v>0.1</v>
      </c>
      <c r="AH1368" s="311" t="s">
        <v>533</v>
      </c>
      <c r="AI1368" s="311">
        <v>0.8</v>
      </c>
      <c r="AJ1368" s="311">
        <v>2E-3</v>
      </c>
      <c r="AL1368" s="311"/>
    </row>
    <row r="1369" spans="2:38" ht="15" customHeight="1" x14ac:dyDescent="0.15">
      <c r="B1369" s="436"/>
      <c r="C1369" s="433"/>
      <c r="D1369" s="299" t="s">
        <v>526</v>
      </c>
      <c r="E1369" s="300">
        <v>1</v>
      </c>
      <c r="F1369" s="301">
        <v>0</v>
      </c>
      <c r="G1369" s="301">
        <v>8</v>
      </c>
      <c r="H1369" s="301">
        <v>8</v>
      </c>
      <c r="I1369" s="301">
        <v>32</v>
      </c>
      <c r="J1369" s="301">
        <v>4</v>
      </c>
      <c r="K1369" s="301">
        <v>-1</v>
      </c>
      <c r="L1369" s="301">
        <v>0.08</v>
      </c>
      <c r="M1369" s="301">
        <v>1.88</v>
      </c>
      <c r="N1369" s="301">
        <v>1.96</v>
      </c>
      <c r="O1369" s="301"/>
      <c r="P1369" s="301" t="s">
        <v>495</v>
      </c>
      <c r="Q1369" s="301">
        <v>3.5</v>
      </c>
      <c r="R1369" s="301">
        <v>7.7</v>
      </c>
      <c r="S1369" s="302">
        <v>44</v>
      </c>
      <c r="W1369" s="311"/>
      <c r="X1369" s="311"/>
      <c r="AB1369" s="311"/>
      <c r="AC1369" s="311">
        <v>17</v>
      </c>
      <c r="AD1369" s="311">
        <v>1.4999999999999999E-2</v>
      </c>
      <c r="AE1369" s="311">
        <v>0.04</v>
      </c>
      <c r="AF1369" s="311">
        <v>8.9999999999999993E-3</v>
      </c>
      <c r="AG1369" s="311">
        <v>0.11</v>
      </c>
      <c r="AH1369" s="311" t="s">
        <v>495</v>
      </c>
      <c r="AI1369" s="311">
        <v>1.8</v>
      </c>
      <c r="AJ1369" s="311">
        <v>2E-3</v>
      </c>
      <c r="AL1369" s="311"/>
    </row>
    <row r="1370" spans="2:38" ht="15" customHeight="1" x14ac:dyDescent="0.15">
      <c r="B1370" s="436"/>
      <c r="C1370" s="433"/>
      <c r="D1370" s="299" t="s">
        <v>527</v>
      </c>
      <c r="E1370" s="300">
        <v>1</v>
      </c>
      <c r="F1370" s="301">
        <v>0</v>
      </c>
      <c r="G1370" s="301">
        <v>4</v>
      </c>
      <c r="H1370" s="301">
        <v>4</v>
      </c>
      <c r="I1370" s="301">
        <v>34</v>
      </c>
      <c r="J1370" s="301">
        <v>6</v>
      </c>
      <c r="K1370" s="301">
        <v>3</v>
      </c>
      <c r="L1370" s="301">
        <v>0.09</v>
      </c>
      <c r="M1370" s="301">
        <v>1.89</v>
      </c>
      <c r="N1370" s="301">
        <v>1.98</v>
      </c>
      <c r="O1370" s="301"/>
      <c r="P1370" s="301" t="s">
        <v>500</v>
      </c>
      <c r="Q1370" s="301">
        <v>2.7</v>
      </c>
      <c r="R1370" s="301">
        <v>6.9</v>
      </c>
      <c r="S1370" s="302">
        <v>48</v>
      </c>
      <c r="W1370" s="311"/>
      <c r="X1370" s="311"/>
      <c r="AB1370" s="311"/>
      <c r="AC1370" s="311">
        <v>10</v>
      </c>
      <c r="AD1370" s="311">
        <v>2.5999999999999999E-2</v>
      </c>
      <c r="AE1370" s="311">
        <v>3.9E-2</v>
      </c>
      <c r="AF1370" s="311">
        <v>1.2E-2</v>
      </c>
      <c r="AG1370" s="311">
        <v>0.11</v>
      </c>
      <c r="AH1370" s="311" t="s">
        <v>541</v>
      </c>
      <c r="AI1370" s="311">
        <v>5</v>
      </c>
      <c r="AJ1370" s="311">
        <v>2E-3</v>
      </c>
      <c r="AL1370" s="311"/>
    </row>
    <row r="1371" spans="2:38" ht="15" customHeight="1" x14ac:dyDescent="0.15">
      <c r="B1371" s="436"/>
      <c r="C1371" s="433"/>
      <c r="D1371" s="299" t="s">
        <v>528</v>
      </c>
      <c r="E1371" s="300">
        <v>1</v>
      </c>
      <c r="F1371" s="301">
        <v>0</v>
      </c>
      <c r="G1371" s="301">
        <v>4</v>
      </c>
      <c r="H1371" s="301">
        <v>4</v>
      </c>
      <c r="I1371" s="301">
        <v>33</v>
      </c>
      <c r="J1371" s="301">
        <v>7</v>
      </c>
      <c r="K1371" s="301">
        <v>4</v>
      </c>
      <c r="L1371" s="301">
        <v>0.1</v>
      </c>
      <c r="M1371" s="301">
        <v>1.89</v>
      </c>
      <c r="N1371" s="301">
        <v>1.99</v>
      </c>
      <c r="O1371" s="301"/>
      <c r="P1371" s="301" t="s">
        <v>500</v>
      </c>
      <c r="Q1371" s="301">
        <v>3.3</v>
      </c>
      <c r="R1371" s="301">
        <v>5.3</v>
      </c>
      <c r="S1371" s="302">
        <v>46</v>
      </c>
      <c r="W1371" s="311"/>
      <c r="X1371" s="311"/>
      <c r="AB1371" s="311"/>
      <c r="AC1371" s="311">
        <v>8</v>
      </c>
      <c r="AD1371" s="311">
        <v>6.0000000000000001E-3</v>
      </c>
      <c r="AE1371" s="311">
        <v>3.6999999999999998E-2</v>
      </c>
      <c r="AF1371" s="311">
        <v>6.0000000000000001E-3</v>
      </c>
      <c r="AG1371" s="311">
        <v>0.08</v>
      </c>
      <c r="AH1371" s="311" t="s">
        <v>515</v>
      </c>
      <c r="AI1371" s="311">
        <v>9.1</v>
      </c>
      <c r="AJ1371" s="311">
        <v>1E-3</v>
      </c>
      <c r="AL1371" s="311"/>
    </row>
    <row r="1372" spans="2:38" ht="15" customHeight="1" x14ac:dyDescent="0.15">
      <c r="B1372" s="436"/>
      <c r="C1372" s="433"/>
      <c r="D1372" s="299" t="s">
        <v>529</v>
      </c>
      <c r="E1372" s="300">
        <v>1</v>
      </c>
      <c r="F1372" s="301">
        <v>0</v>
      </c>
      <c r="G1372" s="301">
        <v>3</v>
      </c>
      <c r="H1372" s="301">
        <v>3</v>
      </c>
      <c r="I1372" s="301">
        <v>34</v>
      </c>
      <c r="J1372" s="301">
        <v>4</v>
      </c>
      <c r="K1372" s="301">
        <v>-1</v>
      </c>
      <c r="L1372" s="301">
        <v>0.08</v>
      </c>
      <c r="M1372" s="301">
        <v>1.91</v>
      </c>
      <c r="N1372" s="301">
        <v>1.99</v>
      </c>
      <c r="O1372" s="301"/>
      <c r="P1372" s="301" t="s">
        <v>500</v>
      </c>
      <c r="Q1372" s="301">
        <v>4.2</v>
      </c>
      <c r="R1372" s="301">
        <v>3.6</v>
      </c>
      <c r="S1372" s="302">
        <v>40</v>
      </c>
      <c r="W1372" s="311"/>
      <c r="X1372" s="311"/>
      <c r="AB1372" s="311"/>
      <c r="AC1372" s="311">
        <v>6</v>
      </c>
      <c r="AD1372" s="311">
        <v>1.2999999999999999E-2</v>
      </c>
      <c r="AE1372" s="311">
        <v>3.5999999999999997E-2</v>
      </c>
      <c r="AF1372" s="311">
        <v>6.0000000000000001E-3</v>
      </c>
      <c r="AG1372" s="311">
        <v>0.08</v>
      </c>
      <c r="AH1372" s="311" t="s">
        <v>541</v>
      </c>
      <c r="AI1372" s="311">
        <v>4.5999999999999996</v>
      </c>
      <c r="AJ1372" s="311">
        <v>1E-3</v>
      </c>
      <c r="AL1372" s="311"/>
    </row>
    <row r="1373" spans="2:38" ht="15" customHeight="1" x14ac:dyDescent="0.15">
      <c r="B1373" s="436"/>
      <c r="C1373" s="433"/>
      <c r="D1373" s="299" t="s">
        <v>530</v>
      </c>
      <c r="E1373" s="300">
        <v>1</v>
      </c>
      <c r="F1373" s="301">
        <v>0</v>
      </c>
      <c r="G1373" s="301">
        <v>3</v>
      </c>
      <c r="H1373" s="301">
        <v>3</v>
      </c>
      <c r="I1373" s="301">
        <v>35</v>
      </c>
      <c r="J1373" s="301">
        <v>6</v>
      </c>
      <c r="K1373" s="301">
        <v>6</v>
      </c>
      <c r="L1373" s="301">
        <v>0.08</v>
      </c>
      <c r="M1373" s="301">
        <v>1.9</v>
      </c>
      <c r="N1373" s="301">
        <v>1.98</v>
      </c>
      <c r="O1373" s="301"/>
      <c r="P1373" s="301" t="s">
        <v>541</v>
      </c>
      <c r="Q1373" s="301">
        <v>2.7</v>
      </c>
      <c r="R1373" s="301">
        <v>4.5</v>
      </c>
      <c r="S1373" s="302">
        <v>51</v>
      </c>
      <c r="W1373" s="311"/>
      <c r="X1373" s="311"/>
      <c r="AB1373" s="311"/>
      <c r="AC1373" s="311">
        <v>4</v>
      </c>
      <c r="AD1373" s="311">
        <v>0.01</v>
      </c>
      <c r="AE1373" s="311">
        <v>3.5000000000000003E-2</v>
      </c>
      <c r="AF1373" s="311">
        <v>6.0000000000000001E-3</v>
      </c>
      <c r="AG1373" s="311">
        <v>0.05</v>
      </c>
      <c r="AH1373" s="311" t="s">
        <v>495</v>
      </c>
      <c r="AI1373" s="311">
        <v>4.5999999999999996</v>
      </c>
      <c r="AJ1373" s="311">
        <v>0</v>
      </c>
      <c r="AL1373" s="311"/>
    </row>
    <row r="1374" spans="2:38" ht="15" customHeight="1" x14ac:dyDescent="0.15">
      <c r="B1374" s="436"/>
      <c r="C1374" s="434"/>
      <c r="D1374" s="299" t="s">
        <v>531</v>
      </c>
      <c r="E1374" s="300">
        <v>1</v>
      </c>
      <c r="F1374" s="301">
        <v>0</v>
      </c>
      <c r="G1374" s="301">
        <v>5</v>
      </c>
      <c r="H1374" s="301">
        <v>5</v>
      </c>
      <c r="I1374" s="301">
        <v>35</v>
      </c>
      <c r="J1374" s="301">
        <v>10</v>
      </c>
      <c r="K1374" s="301">
        <v>5</v>
      </c>
      <c r="L1374" s="301">
        <v>0.06</v>
      </c>
      <c r="M1374" s="301">
        <v>1.91</v>
      </c>
      <c r="N1374" s="301">
        <v>1.97</v>
      </c>
      <c r="O1374" s="301"/>
      <c r="P1374" s="301" t="s">
        <v>500</v>
      </c>
      <c r="Q1374" s="301">
        <v>2.4</v>
      </c>
      <c r="R1374" s="301">
        <v>4</v>
      </c>
      <c r="S1374" s="302">
        <v>50</v>
      </c>
      <c r="W1374" s="311"/>
      <c r="X1374" s="311"/>
      <c r="AB1374" s="311"/>
      <c r="AC1374" s="311">
        <v>-1</v>
      </c>
      <c r="AD1374" s="311">
        <v>4.0000000000000001E-3</v>
      </c>
      <c r="AE1374" s="311">
        <v>3.2000000000000001E-2</v>
      </c>
      <c r="AF1374" s="311">
        <v>8.0000000000000002E-3</v>
      </c>
      <c r="AG1374" s="311">
        <v>0.08</v>
      </c>
      <c r="AH1374" s="311" t="s">
        <v>495</v>
      </c>
      <c r="AI1374" s="311">
        <v>3.5</v>
      </c>
      <c r="AJ1374" s="311">
        <v>1E-3</v>
      </c>
      <c r="AL1374" s="311"/>
    </row>
    <row r="1375" spans="2:38" ht="15" customHeight="1" x14ac:dyDescent="0.15">
      <c r="B1375" s="436"/>
      <c r="C1375" s="432">
        <v>42766</v>
      </c>
      <c r="D1375" s="299" t="s">
        <v>494</v>
      </c>
      <c r="E1375" s="300">
        <v>1</v>
      </c>
      <c r="F1375" s="301">
        <v>0</v>
      </c>
      <c r="G1375" s="301">
        <v>3</v>
      </c>
      <c r="H1375" s="301">
        <v>3</v>
      </c>
      <c r="I1375" s="301">
        <v>36</v>
      </c>
      <c r="J1375" s="301">
        <v>9</v>
      </c>
      <c r="K1375" s="301">
        <v>2</v>
      </c>
      <c r="L1375" s="301">
        <v>0.09</v>
      </c>
      <c r="M1375" s="301">
        <v>1.9</v>
      </c>
      <c r="N1375" s="301">
        <v>1.99</v>
      </c>
      <c r="O1375" s="301"/>
      <c r="P1375" s="301" t="s">
        <v>541</v>
      </c>
      <c r="Q1375" s="301">
        <v>3</v>
      </c>
      <c r="R1375" s="301">
        <v>3</v>
      </c>
      <c r="S1375" s="302">
        <v>57</v>
      </c>
      <c r="W1375" s="311"/>
      <c r="AB1375" s="311"/>
      <c r="AC1375" s="311">
        <v>3</v>
      </c>
      <c r="AD1375" s="311">
        <v>6.0000000000000001E-3</v>
      </c>
      <c r="AE1375" s="311">
        <v>3.4000000000000002E-2</v>
      </c>
      <c r="AF1375" s="311">
        <v>4.0000000000000001E-3</v>
      </c>
      <c r="AG1375" s="311">
        <v>0.09</v>
      </c>
      <c r="AH1375" s="311" t="s">
        <v>500</v>
      </c>
      <c r="AI1375" s="311">
        <v>2.7</v>
      </c>
      <c r="AJ1375" s="311">
        <v>1E-3</v>
      </c>
      <c r="AL1375" s="311"/>
    </row>
    <row r="1376" spans="2:38" ht="15" customHeight="1" x14ac:dyDescent="0.15">
      <c r="B1376" s="436"/>
      <c r="C1376" s="433"/>
      <c r="D1376" s="299" t="s">
        <v>497</v>
      </c>
      <c r="E1376" s="300">
        <v>1</v>
      </c>
      <c r="F1376" s="301">
        <v>0</v>
      </c>
      <c r="G1376" s="301">
        <v>5</v>
      </c>
      <c r="H1376" s="301">
        <v>5</v>
      </c>
      <c r="I1376" s="301">
        <v>32</v>
      </c>
      <c r="J1376" s="301">
        <v>12</v>
      </c>
      <c r="K1376" s="301">
        <v>1</v>
      </c>
      <c r="L1376" s="301">
        <v>0.06</v>
      </c>
      <c r="M1376" s="301">
        <v>1.91</v>
      </c>
      <c r="N1376" s="301">
        <v>1.97</v>
      </c>
      <c r="O1376" s="301"/>
      <c r="P1376" s="301" t="s">
        <v>500</v>
      </c>
      <c r="Q1376" s="301">
        <v>1.2</v>
      </c>
      <c r="R1376" s="301">
        <v>1.6</v>
      </c>
      <c r="S1376" s="302">
        <v>47</v>
      </c>
      <c r="W1376" s="311"/>
      <c r="X1376" s="311"/>
      <c r="AB1376" s="311"/>
      <c r="AC1376" s="311">
        <v>4</v>
      </c>
      <c r="AD1376" s="311">
        <v>7.0000000000000001E-3</v>
      </c>
      <c r="AE1376" s="311">
        <v>3.3000000000000002E-2</v>
      </c>
      <c r="AF1376" s="311">
        <v>4.0000000000000001E-3</v>
      </c>
      <c r="AG1376" s="311">
        <v>0.1</v>
      </c>
      <c r="AH1376" s="311" t="s">
        <v>500</v>
      </c>
      <c r="AI1376" s="311">
        <v>3.3</v>
      </c>
      <c r="AJ1376" s="311">
        <v>1E-3</v>
      </c>
      <c r="AL1376" s="311"/>
    </row>
    <row r="1377" spans="2:38" ht="15" customHeight="1" x14ac:dyDescent="0.15">
      <c r="B1377" s="436"/>
      <c r="C1377" s="433"/>
      <c r="D1377" s="299" t="s">
        <v>499</v>
      </c>
      <c r="E1377" s="300">
        <v>1</v>
      </c>
      <c r="F1377" s="301">
        <v>0</v>
      </c>
      <c r="G1377" s="301">
        <v>6</v>
      </c>
      <c r="H1377" s="301">
        <v>6</v>
      </c>
      <c r="I1377" s="301">
        <v>30</v>
      </c>
      <c r="J1377" s="301">
        <v>10</v>
      </c>
      <c r="K1377" s="301">
        <v>0</v>
      </c>
      <c r="L1377" s="301">
        <v>0.04</v>
      </c>
      <c r="M1377" s="301">
        <v>1.91</v>
      </c>
      <c r="N1377" s="301">
        <v>1.95</v>
      </c>
      <c r="O1377" s="301"/>
      <c r="P1377" s="301" t="s">
        <v>495</v>
      </c>
      <c r="Q1377" s="301">
        <v>3.7</v>
      </c>
      <c r="R1377" s="301">
        <v>3</v>
      </c>
      <c r="S1377" s="302">
        <v>43</v>
      </c>
      <c r="W1377" s="311"/>
      <c r="X1377" s="311"/>
      <c r="AB1377" s="311"/>
      <c r="AC1377" s="311">
        <v>-1</v>
      </c>
      <c r="AD1377" s="311">
        <v>4.0000000000000001E-3</v>
      </c>
      <c r="AE1377" s="311">
        <v>3.4000000000000002E-2</v>
      </c>
      <c r="AF1377" s="311">
        <v>3.0000000000000001E-3</v>
      </c>
      <c r="AG1377" s="311">
        <v>0.08</v>
      </c>
      <c r="AH1377" s="311" t="s">
        <v>500</v>
      </c>
      <c r="AI1377" s="311">
        <v>4.2</v>
      </c>
      <c r="AJ1377" s="311">
        <v>1E-3</v>
      </c>
      <c r="AL1377" s="311"/>
    </row>
    <row r="1378" spans="2:38" ht="15" customHeight="1" x14ac:dyDescent="0.15">
      <c r="B1378" s="436"/>
      <c r="C1378" s="433"/>
      <c r="D1378" s="299" t="s">
        <v>502</v>
      </c>
      <c r="E1378" s="300">
        <v>1</v>
      </c>
      <c r="F1378" s="301">
        <v>0</v>
      </c>
      <c r="G1378" s="301">
        <v>2</v>
      </c>
      <c r="H1378" s="301">
        <v>2</v>
      </c>
      <c r="I1378" s="301">
        <v>32</v>
      </c>
      <c r="J1378" s="301">
        <v>7</v>
      </c>
      <c r="K1378" s="301">
        <v>4</v>
      </c>
      <c r="L1378" s="301">
        <v>0.08</v>
      </c>
      <c r="M1378" s="301">
        <v>1.91</v>
      </c>
      <c r="N1378" s="301">
        <v>1.99</v>
      </c>
      <c r="O1378" s="301"/>
      <c r="P1378" s="301" t="s">
        <v>520</v>
      </c>
      <c r="Q1378" s="301">
        <v>0.6</v>
      </c>
      <c r="R1378" s="301">
        <v>2.2999999999999998</v>
      </c>
      <c r="S1378" s="302">
        <v>48</v>
      </c>
      <c r="W1378" s="311"/>
      <c r="X1378" s="311"/>
      <c r="AB1378" s="311"/>
      <c r="AC1378" s="311">
        <v>6</v>
      </c>
      <c r="AD1378" s="311">
        <v>6.0000000000000001E-3</v>
      </c>
      <c r="AE1378" s="311">
        <v>3.5000000000000003E-2</v>
      </c>
      <c r="AF1378" s="311">
        <v>3.0000000000000001E-3</v>
      </c>
      <c r="AG1378" s="311">
        <v>0.08</v>
      </c>
      <c r="AH1378" s="311" t="s">
        <v>541</v>
      </c>
      <c r="AI1378" s="311">
        <v>2.7</v>
      </c>
      <c r="AJ1378" s="311">
        <v>1E-3</v>
      </c>
      <c r="AL1378" s="311"/>
    </row>
    <row r="1379" spans="2:38" ht="15" customHeight="1" x14ac:dyDescent="0.15">
      <c r="B1379" s="436"/>
      <c r="C1379" s="433"/>
      <c r="D1379" s="299" t="s">
        <v>505</v>
      </c>
      <c r="E1379" s="300">
        <v>1</v>
      </c>
      <c r="F1379" s="301">
        <v>0</v>
      </c>
      <c r="G1379" s="301">
        <v>3</v>
      </c>
      <c r="H1379" s="301">
        <v>3</v>
      </c>
      <c r="I1379" s="301">
        <v>31</v>
      </c>
      <c r="J1379" s="301">
        <v>9</v>
      </c>
      <c r="K1379" s="301">
        <v>4</v>
      </c>
      <c r="L1379" s="301">
        <v>0.06</v>
      </c>
      <c r="M1379" s="301">
        <v>1.91</v>
      </c>
      <c r="N1379" s="301">
        <v>1.97</v>
      </c>
      <c r="O1379" s="301"/>
      <c r="P1379" s="301" t="s">
        <v>536</v>
      </c>
      <c r="Q1379" s="301">
        <v>0.8</v>
      </c>
      <c r="R1379" s="301">
        <v>1.4</v>
      </c>
      <c r="S1379" s="302">
        <v>47</v>
      </c>
      <c r="W1379" s="311"/>
      <c r="X1379" s="311"/>
      <c r="AB1379" s="311"/>
      <c r="AC1379" s="311">
        <v>5</v>
      </c>
      <c r="AD1379" s="311">
        <v>0.01</v>
      </c>
      <c r="AE1379" s="311">
        <v>3.5000000000000003E-2</v>
      </c>
      <c r="AF1379" s="311">
        <v>5.0000000000000001E-3</v>
      </c>
      <c r="AG1379" s="311">
        <v>0.06</v>
      </c>
      <c r="AH1379" s="311" t="s">
        <v>500</v>
      </c>
      <c r="AI1379" s="311">
        <v>2.4</v>
      </c>
      <c r="AJ1379" s="311">
        <v>1E-3</v>
      </c>
      <c r="AL1379" s="311"/>
    </row>
    <row r="1380" spans="2:38" ht="15" customHeight="1" x14ac:dyDescent="0.15">
      <c r="B1380" s="436"/>
      <c r="C1380" s="433"/>
      <c r="D1380" s="299" t="s">
        <v>507</v>
      </c>
      <c r="E1380" s="300">
        <v>1</v>
      </c>
      <c r="F1380" s="301" t="s">
        <v>503</v>
      </c>
      <c r="G1380" s="301" t="s">
        <v>503</v>
      </c>
      <c r="H1380" s="301" t="s">
        <v>503</v>
      </c>
      <c r="I1380" s="301">
        <v>27</v>
      </c>
      <c r="J1380" s="301">
        <v>6</v>
      </c>
      <c r="K1380" s="301">
        <v>3</v>
      </c>
      <c r="L1380" s="301">
        <v>0.06</v>
      </c>
      <c r="M1380" s="301">
        <v>1.9</v>
      </c>
      <c r="N1380" s="301">
        <v>1.96</v>
      </c>
      <c r="O1380" s="301"/>
      <c r="P1380" s="301" t="s">
        <v>536</v>
      </c>
      <c r="Q1380" s="301">
        <v>0.8</v>
      </c>
      <c r="R1380" s="301">
        <v>1.7</v>
      </c>
      <c r="S1380" s="302">
        <v>32</v>
      </c>
      <c r="W1380" s="311"/>
      <c r="X1380" s="311"/>
      <c r="AB1380" s="311"/>
      <c r="AC1380" s="311">
        <v>2</v>
      </c>
      <c r="AD1380" s="311">
        <v>8.9999999999999993E-3</v>
      </c>
      <c r="AE1380" s="311">
        <v>3.5999999999999997E-2</v>
      </c>
      <c r="AF1380" s="311">
        <v>3.0000000000000001E-3</v>
      </c>
      <c r="AG1380" s="311">
        <v>0.09</v>
      </c>
      <c r="AH1380" s="311" t="s">
        <v>541</v>
      </c>
      <c r="AI1380" s="311">
        <v>3</v>
      </c>
      <c r="AJ1380" s="311">
        <v>1E-3</v>
      </c>
      <c r="AL1380" s="311"/>
    </row>
    <row r="1381" spans="2:38" ht="15" customHeight="1" x14ac:dyDescent="0.15">
      <c r="B1381" s="436"/>
      <c r="C1381" s="433"/>
      <c r="D1381" s="299" t="s">
        <v>510</v>
      </c>
      <c r="E1381" s="300">
        <v>1</v>
      </c>
      <c r="F1381" s="301">
        <v>0</v>
      </c>
      <c r="G1381" s="301">
        <v>11</v>
      </c>
      <c r="H1381" s="301">
        <v>11</v>
      </c>
      <c r="I1381" s="301">
        <v>22</v>
      </c>
      <c r="J1381" s="301">
        <v>6</v>
      </c>
      <c r="K1381" s="301">
        <v>2</v>
      </c>
      <c r="L1381" s="301">
        <v>0.05</v>
      </c>
      <c r="M1381" s="301">
        <v>1.9</v>
      </c>
      <c r="N1381" s="301">
        <v>1.95</v>
      </c>
      <c r="O1381" s="301"/>
      <c r="P1381" s="301" t="s">
        <v>540</v>
      </c>
      <c r="Q1381" s="301">
        <v>0.5</v>
      </c>
      <c r="R1381" s="301">
        <v>1.5</v>
      </c>
      <c r="S1381" s="302">
        <v>30</v>
      </c>
      <c r="W1381" s="311"/>
      <c r="X1381" s="311"/>
      <c r="AB1381" s="311"/>
      <c r="AC1381" s="311">
        <v>1</v>
      </c>
      <c r="AD1381" s="311">
        <v>1.2E-2</v>
      </c>
      <c r="AE1381" s="311">
        <v>3.2000000000000001E-2</v>
      </c>
      <c r="AF1381" s="311">
        <v>5.0000000000000001E-3</v>
      </c>
      <c r="AG1381" s="311">
        <v>0.06</v>
      </c>
      <c r="AH1381" s="311" t="s">
        <v>500</v>
      </c>
      <c r="AI1381" s="311">
        <v>1.2</v>
      </c>
      <c r="AJ1381" s="311">
        <v>1E-3</v>
      </c>
      <c r="AL1381" s="311"/>
    </row>
    <row r="1382" spans="2:38" ht="15" customHeight="1" x14ac:dyDescent="0.15">
      <c r="B1382" s="436"/>
      <c r="C1382" s="433"/>
      <c r="D1382" s="299" t="s">
        <v>512</v>
      </c>
      <c r="E1382" s="300">
        <v>2</v>
      </c>
      <c r="F1382" s="301">
        <v>2</v>
      </c>
      <c r="G1382" s="301">
        <v>15</v>
      </c>
      <c r="H1382" s="301">
        <v>17</v>
      </c>
      <c r="I1382" s="301">
        <v>17</v>
      </c>
      <c r="J1382" s="301">
        <v>12</v>
      </c>
      <c r="K1382" s="301">
        <v>6</v>
      </c>
      <c r="L1382" s="301">
        <v>0.1</v>
      </c>
      <c r="M1382" s="301">
        <v>1.91</v>
      </c>
      <c r="N1382" s="301">
        <v>2.0099999999999998</v>
      </c>
      <c r="O1382" s="301"/>
      <c r="P1382" s="301" t="s">
        <v>520</v>
      </c>
      <c r="Q1382" s="301">
        <v>2.1</v>
      </c>
      <c r="R1382" s="301">
        <v>2.1</v>
      </c>
      <c r="S1382" s="302">
        <v>38</v>
      </c>
      <c r="W1382" s="311"/>
      <c r="X1382" s="311"/>
      <c r="AB1382" s="311"/>
      <c r="AC1382" s="311">
        <v>0</v>
      </c>
      <c r="AD1382" s="311">
        <v>0.01</v>
      </c>
      <c r="AE1382" s="311">
        <v>0.03</v>
      </c>
      <c r="AF1382" s="311">
        <v>6.0000000000000001E-3</v>
      </c>
      <c r="AG1382" s="311">
        <v>0.04</v>
      </c>
      <c r="AH1382" s="311" t="s">
        <v>495</v>
      </c>
      <c r="AI1382" s="311">
        <v>3.7</v>
      </c>
      <c r="AJ1382" s="311">
        <v>1E-3</v>
      </c>
      <c r="AL1382" s="311"/>
    </row>
    <row r="1383" spans="2:38" ht="15" customHeight="1" x14ac:dyDescent="0.15">
      <c r="B1383" s="436"/>
      <c r="C1383" s="433"/>
      <c r="D1383" s="299" t="s">
        <v>513</v>
      </c>
      <c r="E1383" s="300">
        <v>2</v>
      </c>
      <c r="F1383" s="301">
        <v>1</v>
      </c>
      <c r="G1383" s="301">
        <v>8</v>
      </c>
      <c r="H1383" s="301">
        <v>9</v>
      </c>
      <c r="I1383" s="301">
        <v>27</v>
      </c>
      <c r="J1383" s="301">
        <v>10</v>
      </c>
      <c r="K1383" s="301">
        <v>3</v>
      </c>
      <c r="L1383" s="301">
        <v>7.0000000000000007E-2</v>
      </c>
      <c r="M1383" s="301">
        <v>1.91</v>
      </c>
      <c r="N1383" s="301">
        <v>1.98</v>
      </c>
      <c r="O1383" s="301"/>
      <c r="P1383" s="301" t="s">
        <v>520</v>
      </c>
      <c r="Q1383" s="301">
        <v>2.2000000000000002</v>
      </c>
      <c r="R1383" s="301">
        <v>3.9</v>
      </c>
      <c r="S1383" s="302">
        <v>36</v>
      </c>
      <c r="W1383" s="311"/>
      <c r="X1383" s="311"/>
      <c r="AB1383" s="311"/>
      <c r="AC1383" s="311">
        <v>4</v>
      </c>
      <c r="AD1383" s="311">
        <v>7.0000000000000001E-3</v>
      </c>
      <c r="AE1383" s="311">
        <v>3.2000000000000001E-2</v>
      </c>
      <c r="AF1383" s="311">
        <v>2E-3</v>
      </c>
      <c r="AG1383" s="311">
        <v>0.08</v>
      </c>
      <c r="AH1383" s="311" t="s">
        <v>520</v>
      </c>
      <c r="AI1383" s="311">
        <v>0.6</v>
      </c>
      <c r="AJ1383" s="311">
        <v>1E-3</v>
      </c>
      <c r="AL1383" s="311"/>
    </row>
    <row r="1384" spans="2:38" ht="15" customHeight="1" thickBot="1" x14ac:dyDescent="0.2">
      <c r="B1384" s="436"/>
      <c r="C1384" s="433"/>
      <c r="D1384" s="312" t="s">
        <v>514</v>
      </c>
      <c r="E1384" s="313">
        <v>2</v>
      </c>
      <c r="F1384" s="306">
        <v>1</v>
      </c>
      <c r="G1384" s="306">
        <v>6</v>
      </c>
      <c r="H1384" s="306">
        <v>7</v>
      </c>
      <c r="I1384" s="306">
        <v>31</v>
      </c>
      <c r="J1384" s="306">
        <v>10</v>
      </c>
      <c r="K1384" s="306">
        <v>0</v>
      </c>
      <c r="L1384" s="306">
        <v>0.05</v>
      </c>
      <c r="M1384" s="306">
        <v>1.9</v>
      </c>
      <c r="N1384" s="306">
        <v>1.95</v>
      </c>
      <c r="O1384" s="306"/>
      <c r="P1384" s="306" t="s">
        <v>520</v>
      </c>
      <c r="Q1384" s="306">
        <v>2.8</v>
      </c>
      <c r="R1384" s="306">
        <v>5.5</v>
      </c>
      <c r="S1384" s="307">
        <v>30</v>
      </c>
      <c r="W1384" s="311"/>
      <c r="X1384" s="311"/>
      <c r="AB1384" s="311"/>
      <c r="AC1384" s="311">
        <v>4</v>
      </c>
      <c r="AD1384" s="311">
        <v>8.9999999999999993E-3</v>
      </c>
      <c r="AE1384" s="311">
        <v>3.1E-2</v>
      </c>
      <c r="AF1384" s="311">
        <v>3.0000000000000001E-3</v>
      </c>
      <c r="AG1384" s="311">
        <v>0.06</v>
      </c>
      <c r="AH1384" s="311" t="s">
        <v>536</v>
      </c>
      <c r="AI1384" s="311">
        <v>0.8</v>
      </c>
      <c r="AJ1384" s="311">
        <v>1E-3</v>
      </c>
      <c r="AL1384" s="311"/>
    </row>
    <row r="1385" spans="2:38" ht="15" customHeight="1" x14ac:dyDescent="0.15">
      <c r="B1385" s="435"/>
      <c r="C1385" s="433"/>
      <c r="D1385" s="295" t="s">
        <v>516</v>
      </c>
      <c r="E1385" s="296">
        <v>1</v>
      </c>
      <c r="F1385" s="297">
        <v>1</v>
      </c>
      <c r="G1385" s="297">
        <v>6</v>
      </c>
      <c r="H1385" s="297">
        <v>7</v>
      </c>
      <c r="I1385" s="297">
        <v>33</v>
      </c>
      <c r="J1385" s="297">
        <v>9</v>
      </c>
      <c r="K1385" s="297">
        <v>5</v>
      </c>
      <c r="L1385" s="297">
        <v>0.08</v>
      </c>
      <c r="M1385" s="297">
        <v>1.89</v>
      </c>
      <c r="N1385" s="297">
        <v>1.97</v>
      </c>
      <c r="O1385" s="297"/>
      <c r="P1385" s="297" t="s">
        <v>517</v>
      </c>
      <c r="Q1385" s="297">
        <v>3.2</v>
      </c>
      <c r="R1385" s="297">
        <v>6.5</v>
      </c>
      <c r="S1385" s="298">
        <v>27</v>
      </c>
      <c r="W1385" s="311"/>
      <c r="X1385" s="311"/>
      <c r="AB1385" s="311"/>
      <c r="AC1385" s="311">
        <v>3</v>
      </c>
      <c r="AD1385" s="311">
        <v>6.0000000000000001E-3</v>
      </c>
      <c r="AE1385" s="311">
        <v>2.7E-2</v>
      </c>
      <c r="AF1385" s="311" t="s">
        <v>503</v>
      </c>
      <c r="AG1385" s="311">
        <v>0.06</v>
      </c>
      <c r="AH1385" s="311" t="s">
        <v>536</v>
      </c>
      <c r="AI1385" s="311">
        <v>0.8</v>
      </c>
      <c r="AJ1385" s="311">
        <v>1E-3</v>
      </c>
      <c r="AL1385" s="311"/>
    </row>
    <row r="1386" spans="2:38" ht="15" customHeight="1" x14ac:dyDescent="0.15">
      <c r="B1386" s="435"/>
      <c r="C1386" s="433"/>
      <c r="D1386" s="299" t="s">
        <v>518</v>
      </c>
      <c r="E1386" s="300">
        <v>1</v>
      </c>
      <c r="F1386" s="301">
        <v>1</v>
      </c>
      <c r="G1386" s="301">
        <v>5</v>
      </c>
      <c r="H1386" s="301">
        <v>6</v>
      </c>
      <c r="I1386" s="301">
        <v>35</v>
      </c>
      <c r="J1386" s="301">
        <v>10</v>
      </c>
      <c r="K1386" s="301">
        <v>0</v>
      </c>
      <c r="L1386" s="301">
        <v>0.06</v>
      </c>
      <c r="M1386" s="301">
        <v>1.9</v>
      </c>
      <c r="N1386" s="301">
        <v>1.96</v>
      </c>
      <c r="O1386" s="301"/>
      <c r="P1386" s="301" t="s">
        <v>520</v>
      </c>
      <c r="Q1386" s="301">
        <v>3.6</v>
      </c>
      <c r="R1386" s="301">
        <v>6.6</v>
      </c>
      <c r="S1386" s="302">
        <v>25</v>
      </c>
      <c r="W1386" s="311"/>
      <c r="X1386" s="311"/>
      <c r="AB1386" s="311"/>
      <c r="AC1386" s="311">
        <v>2</v>
      </c>
      <c r="AD1386" s="311">
        <v>6.0000000000000001E-3</v>
      </c>
      <c r="AE1386" s="311">
        <v>2.1999999999999999E-2</v>
      </c>
      <c r="AF1386" s="311">
        <v>1.0999999999999999E-2</v>
      </c>
      <c r="AG1386" s="311">
        <v>0.05</v>
      </c>
      <c r="AH1386" s="311" t="s">
        <v>540</v>
      </c>
      <c r="AI1386" s="311">
        <v>0.5</v>
      </c>
      <c r="AJ1386" s="311">
        <v>1E-3</v>
      </c>
      <c r="AL1386" s="311"/>
    </row>
    <row r="1387" spans="2:38" ht="15" customHeight="1" x14ac:dyDescent="0.15">
      <c r="B1387" s="435"/>
      <c r="C1387" s="433"/>
      <c r="D1387" s="299" t="s">
        <v>519</v>
      </c>
      <c r="E1387" s="300">
        <v>1</v>
      </c>
      <c r="F1387" s="301">
        <v>1</v>
      </c>
      <c r="G1387" s="301">
        <v>5</v>
      </c>
      <c r="H1387" s="301">
        <v>6</v>
      </c>
      <c r="I1387" s="301">
        <v>36</v>
      </c>
      <c r="J1387" s="301">
        <v>6</v>
      </c>
      <c r="K1387" s="301">
        <v>4</v>
      </c>
      <c r="L1387" s="301">
        <v>0.05</v>
      </c>
      <c r="M1387" s="301">
        <v>1.89</v>
      </c>
      <c r="N1387" s="301">
        <v>1.94</v>
      </c>
      <c r="O1387" s="301"/>
      <c r="P1387" s="301" t="s">
        <v>540</v>
      </c>
      <c r="Q1387" s="301">
        <v>2.2000000000000002</v>
      </c>
      <c r="R1387" s="301">
        <v>6.8</v>
      </c>
      <c r="S1387" s="302">
        <v>22</v>
      </c>
      <c r="W1387" s="311"/>
      <c r="X1387" s="311"/>
      <c r="AB1387" s="311"/>
      <c r="AC1387" s="311">
        <v>6</v>
      </c>
      <c r="AD1387" s="311">
        <v>1.2E-2</v>
      </c>
      <c r="AE1387" s="311">
        <v>1.7000000000000001E-2</v>
      </c>
      <c r="AF1387" s="311">
        <v>1.7000000000000001E-2</v>
      </c>
      <c r="AG1387" s="311">
        <v>0.1</v>
      </c>
      <c r="AH1387" s="311" t="s">
        <v>520</v>
      </c>
      <c r="AI1387" s="311">
        <v>2.1</v>
      </c>
      <c r="AJ1387" s="311">
        <v>2E-3</v>
      </c>
      <c r="AL1387" s="311"/>
    </row>
    <row r="1388" spans="2:38" ht="15" customHeight="1" x14ac:dyDescent="0.15">
      <c r="B1388" s="435"/>
      <c r="C1388" s="433"/>
      <c r="D1388" s="299" t="s">
        <v>521</v>
      </c>
      <c r="E1388" s="300">
        <v>1</v>
      </c>
      <c r="F1388" s="301">
        <v>0</v>
      </c>
      <c r="G1388" s="301">
        <v>6</v>
      </c>
      <c r="H1388" s="301">
        <v>6</v>
      </c>
      <c r="I1388" s="301">
        <v>36</v>
      </c>
      <c r="J1388" s="301">
        <v>10</v>
      </c>
      <c r="K1388" s="301">
        <v>1</v>
      </c>
      <c r="L1388" s="301">
        <v>0.05</v>
      </c>
      <c r="M1388" s="301">
        <v>1.89</v>
      </c>
      <c r="N1388" s="301">
        <v>1.94</v>
      </c>
      <c r="O1388" s="301"/>
      <c r="P1388" s="301" t="s">
        <v>537</v>
      </c>
      <c r="Q1388" s="301">
        <v>1.7</v>
      </c>
      <c r="R1388" s="301">
        <v>7.7</v>
      </c>
      <c r="S1388" s="302">
        <v>23</v>
      </c>
      <c r="W1388" s="311"/>
      <c r="X1388" s="311"/>
      <c r="AB1388" s="311"/>
      <c r="AC1388" s="311">
        <v>3</v>
      </c>
      <c r="AD1388" s="311">
        <v>0.01</v>
      </c>
      <c r="AE1388" s="311">
        <v>2.7E-2</v>
      </c>
      <c r="AF1388" s="311">
        <v>8.9999999999999993E-3</v>
      </c>
      <c r="AG1388" s="311">
        <v>7.0000000000000007E-2</v>
      </c>
      <c r="AH1388" s="311" t="s">
        <v>520</v>
      </c>
      <c r="AI1388" s="311">
        <v>2.2000000000000002</v>
      </c>
      <c r="AJ1388" s="311">
        <v>2E-3</v>
      </c>
      <c r="AL1388" s="311"/>
    </row>
    <row r="1389" spans="2:38" ht="15" customHeight="1" x14ac:dyDescent="0.15">
      <c r="B1389" s="435"/>
      <c r="C1389" s="433"/>
      <c r="D1389" s="299" t="s">
        <v>522</v>
      </c>
      <c r="E1389" s="300">
        <v>1</v>
      </c>
      <c r="F1389" s="301">
        <v>0</v>
      </c>
      <c r="G1389" s="301">
        <v>5</v>
      </c>
      <c r="H1389" s="301">
        <v>5</v>
      </c>
      <c r="I1389" s="301">
        <v>38</v>
      </c>
      <c r="J1389" s="301">
        <v>16</v>
      </c>
      <c r="K1389" s="301">
        <v>8</v>
      </c>
      <c r="L1389" s="301">
        <v>7.0000000000000007E-2</v>
      </c>
      <c r="M1389" s="301">
        <v>1.89</v>
      </c>
      <c r="N1389" s="301">
        <v>1.96</v>
      </c>
      <c r="O1389" s="301"/>
      <c r="P1389" s="301" t="s">
        <v>500</v>
      </c>
      <c r="Q1389" s="301">
        <v>2.4</v>
      </c>
      <c r="R1389" s="301">
        <v>8.3000000000000007</v>
      </c>
      <c r="S1389" s="302">
        <v>22</v>
      </c>
      <c r="W1389" s="311"/>
      <c r="X1389" s="311"/>
      <c r="AB1389" s="311"/>
      <c r="AC1389" s="311">
        <v>0</v>
      </c>
      <c r="AD1389" s="311">
        <v>0.01</v>
      </c>
      <c r="AE1389" s="311">
        <v>3.1E-2</v>
      </c>
      <c r="AF1389" s="311">
        <v>7.0000000000000001E-3</v>
      </c>
      <c r="AG1389" s="311">
        <v>0.05</v>
      </c>
      <c r="AH1389" s="311" t="s">
        <v>520</v>
      </c>
      <c r="AI1389" s="311">
        <v>2.8</v>
      </c>
      <c r="AJ1389" s="311">
        <v>2E-3</v>
      </c>
      <c r="AL1389" s="311"/>
    </row>
    <row r="1390" spans="2:38" ht="15" customHeight="1" x14ac:dyDescent="0.15">
      <c r="B1390" s="435"/>
      <c r="C1390" s="433"/>
      <c r="D1390" s="299" t="s">
        <v>523</v>
      </c>
      <c r="E1390" s="300">
        <v>1</v>
      </c>
      <c r="F1390" s="301">
        <v>0</v>
      </c>
      <c r="G1390" s="301">
        <v>5</v>
      </c>
      <c r="H1390" s="301">
        <v>5</v>
      </c>
      <c r="I1390" s="301">
        <v>38</v>
      </c>
      <c r="J1390" s="301">
        <v>9</v>
      </c>
      <c r="K1390" s="301">
        <v>5</v>
      </c>
      <c r="L1390" s="301">
        <v>0.06</v>
      </c>
      <c r="M1390" s="301">
        <v>1.89</v>
      </c>
      <c r="N1390" s="301">
        <v>1.95</v>
      </c>
      <c r="O1390" s="301"/>
      <c r="P1390" s="301" t="s">
        <v>536</v>
      </c>
      <c r="Q1390" s="301">
        <v>0.7</v>
      </c>
      <c r="R1390" s="301">
        <v>7.3</v>
      </c>
      <c r="S1390" s="302">
        <v>23</v>
      </c>
      <c r="W1390" s="311"/>
      <c r="X1390" s="311"/>
      <c r="AB1390" s="311"/>
      <c r="AC1390" s="311">
        <v>5</v>
      </c>
      <c r="AD1390" s="311">
        <v>8.9999999999999993E-3</v>
      </c>
      <c r="AE1390" s="311">
        <v>3.3000000000000002E-2</v>
      </c>
      <c r="AF1390" s="311">
        <v>7.0000000000000001E-3</v>
      </c>
      <c r="AG1390" s="311">
        <v>0.08</v>
      </c>
      <c r="AH1390" s="311" t="s">
        <v>517</v>
      </c>
      <c r="AI1390" s="311">
        <v>3.2</v>
      </c>
      <c r="AJ1390" s="311">
        <v>1E-3</v>
      </c>
      <c r="AL1390" s="311"/>
    </row>
    <row r="1391" spans="2:38" ht="15" customHeight="1" x14ac:dyDescent="0.15">
      <c r="B1391" s="435"/>
      <c r="C1391" s="433"/>
      <c r="D1391" s="299" t="s">
        <v>524</v>
      </c>
      <c r="E1391" s="300">
        <v>1</v>
      </c>
      <c r="F1391" s="301">
        <v>0</v>
      </c>
      <c r="G1391" s="301">
        <v>5</v>
      </c>
      <c r="H1391" s="301">
        <v>5</v>
      </c>
      <c r="I1391" s="301">
        <v>37</v>
      </c>
      <c r="J1391" s="301">
        <v>10</v>
      </c>
      <c r="K1391" s="301">
        <v>5</v>
      </c>
      <c r="L1391" s="301">
        <v>7.0000000000000007E-2</v>
      </c>
      <c r="M1391" s="301">
        <v>1.9</v>
      </c>
      <c r="N1391" s="301">
        <v>1.97</v>
      </c>
      <c r="O1391" s="301"/>
      <c r="P1391" s="301" t="s">
        <v>508</v>
      </c>
      <c r="Q1391" s="301">
        <v>3.9</v>
      </c>
      <c r="R1391" s="301">
        <v>5.0999999999999996</v>
      </c>
      <c r="S1391" s="302">
        <v>31</v>
      </c>
      <c r="W1391" s="311"/>
      <c r="X1391" s="311"/>
      <c r="AB1391" s="311"/>
      <c r="AC1391" s="311">
        <v>0</v>
      </c>
      <c r="AD1391" s="311">
        <v>0.01</v>
      </c>
      <c r="AE1391" s="311">
        <v>3.5000000000000003E-2</v>
      </c>
      <c r="AF1391" s="311">
        <v>6.0000000000000001E-3</v>
      </c>
      <c r="AG1391" s="311">
        <v>0.06</v>
      </c>
      <c r="AH1391" s="311" t="s">
        <v>520</v>
      </c>
      <c r="AI1391" s="311">
        <v>3.6</v>
      </c>
      <c r="AJ1391" s="311">
        <v>1E-3</v>
      </c>
      <c r="AL1391" s="311"/>
    </row>
    <row r="1392" spans="2:38" ht="15" customHeight="1" x14ac:dyDescent="0.15">
      <c r="B1392" s="435"/>
      <c r="C1392" s="433"/>
      <c r="D1392" s="299" t="s">
        <v>525</v>
      </c>
      <c r="E1392" s="300">
        <v>0</v>
      </c>
      <c r="F1392" s="301">
        <v>0</v>
      </c>
      <c r="G1392" s="301">
        <v>5</v>
      </c>
      <c r="H1392" s="301">
        <v>5</v>
      </c>
      <c r="I1392" s="301">
        <v>33</v>
      </c>
      <c r="J1392" s="301">
        <v>9</v>
      </c>
      <c r="K1392" s="301">
        <v>2</v>
      </c>
      <c r="L1392" s="301">
        <v>0.08</v>
      </c>
      <c r="M1392" s="301">
        <v>1.89</v>
      </c>
      <c r="N1392" s="301">
        <v>1.97</v>
      </c>
      <c r="O1392" s="301"/>
      <c r="P1392" s="301" t="s">
        <v>500</v>
      </c>
      <c r="Q1392" s="301">
        <v>2.9</v>
      </c>
      <c r="R1392" s="301">
        <v>2.9</v>
      </c>
      <c r="S1392" s="302">
        <v>33</v>
      </c>
      <c r="W1392" s="311"/>
      <c r="X1392" s="311"/>
      <c r="AB1392" s="311"/>
      <c r="AC1392" s="311">
        <v>4</v>
      </c>
      <c r="AD1392" s="311">
        <v>6.0000000000000001E-3</v>
      </c>
      <c r="AE1392" s="311">
        <v>3.5999999999999997E-2</v>
      </c>
      <c r="AF1392" s="311">
        <v>6.0000000000000001E-3</v>
      </c>
      <c r="AG1392" s="311">
        <v>0.05</v>
      </c>
      <c r="AH1392" s="311" t="s">
        <v>540</v>
      </c>
      <c r="AI1392" s="311">
        <v>2.2000000000000002</v>
      </c>
      <c r="AJ1392" s="311">
        <v>1E-3</v>
      </c>
      <c r="AL1392" s="311"/>
    </row>
    <row r="1393" spans="2:54" ht="15" customHeight="1" x14ac:dyDescent="0.15">
      <c r="B1393" s="435"/>
      <c r="C1393" s="433"/>
      <c r="D1393" s="299" t="s">
        <v>526</v>
      </c>
      <c r="E1393" s="300">
        <v>0</v>
      </c>
      <c r="F1393" s="301">
        <v>0</v>
      </c>
      <c r="G1393" s="301">
        <v>6</v>
      </c>
      <c r="H1393" s="301">
        <v>6</v>
      </c>
      <c r="I1393" s="301">
        <v>30</v>
      </c>
      <c r="J1393" s="301">
        <v>6</v>
      </c>
      <c r="K1393" s="301">
        <v>4</v>
      </c>
      <c r="L1393" s="301">
        <v>0.1</v>
      </c>
      <c r="M1393" s="301">
        <v>1.93</v>
      </c>
      <c r="N1393" s="301">
        <v>2.0299999999999998</v>
      </c>
      <c r="O1393" s="301"/>
      <c r="P1393" s="301" t="s">
        <v>500</v>
      </c>
      <c r="Q1393" s="301">
        <v>2.8</v>
      </c>
      <c r="R1393" s="301">
        <v>1.6</v>
      </c>
      <c r="S1393" s="302">
        <v>38</v>
      </c>
      <c r="W1393" s="311"/>
      <c r="X1393" s="311"/>
      <c r="AB1393" s="311"/>
      <c r="AC1393" s="311">
        <v>1</v>
      </c>
      <c r="AD1393" s="311">
        <v>0.01</v>
      </c>
      <c r="AE1393" s="311">
        <v>3.5999999999999997E-2</v>
      </c>
      <c r="AF1393" s="311">
        <v>6.0000000000000001E-3</v>
      </c>
      <c r="AG1393" s="311">
        <v>0.05</v>
      </c>
      <c r="AH1393" s="311" t="s">
        <v>537</v>
      </c>
      <c r="AI1393" s="311">
        <v>1.7</v>
      </c>
      <c r="AJ1393" s="311">
        <v>1E-3</v>
      </c>
      <c r="AL1393" s="311"/>
    </row>
    <row r="1394" spans="2:54" ht="15" customHeight="1" x14ac:dyDescent="0.15">
      <c r="B1394" s="435"/>
      <c r="C1394" s="433"/>
      <c r="D1394" s="299" t="s">
        <v>527</v>
      </c>
      <c r="E1394" s="300">
        <v>0</v>
      </c>
      <c r="F1394" s="301">
        <v>0</v>
      </c>
      <c r="G1394" s="301">
        <v>7</v>
      </c>
      <c r="H1394" s="301">
        <v>7</v>
      </c>
      <c r="I1394" s="301">
        <v>31</v>
      </c>
      <c r="J1394" s="301">
        <v>11</v>
      </c>
      <c r="K1394" s="301">
        <v>8</v>
      </c>
      <c r="L1394" s="301">
        <v>0.1</v>
      </c>
      <c r="M1394" s="301">
        <v>1.92</v>
      </c>
      <c r="N1394" s="301">
        <v>2.02</v>
      </c>
      <c r="O1394" s="301"/>
      <c r="P1394" s="301" t="s">
        <v>500</v>
      </c>
      <c r="Q1394" s="301">
        <v>1.7</v>
      </c>
      <c r="R1394" s="301">
        <v>0.3</v>
      </c>
      <c r="S1394" s="302">
        <v>41</v>
      </c>
      <c r="W1394" s="311"/>
      <c r="X1394" s="311"/>
      <c r="AB1394" s="311"/>
      <c r="AC1394" s="311">
        <v>8</v>
      </c>
      <c r="AD1394" s="311">
        <v>1.6E-2</v>
      </c>
      <c r="AE1394" s="311">
        <v>3.7999999999999999E-2</v>
      </c>
      <c r="AF1394" s="311">
        <v>5.0000000000000001E-3</v>
      </c>
      <c r="AG1394" s="311">
        <v>7.0000000000000007E-2</v>
      </c>
      <c r="AH1394" s="311" t="s">
        <v>500</v>
      </c>
      <c r="AI1394" s="311">
        <v>2.4</v>
      </c>
      <c r="AJ1394" s="311">
        <v>1E-3</v>
      </c>
      <c r="AL1394" s="311"/>
    </row>
    <row r="1395" spans="2:54" ht="15" customHeight="1" x14ac:dyDescent="0.15">
      <c r="B1395" s="435"/>
      <c r="C1395" s="433"/>
      <c r="D1395" s="299" t="s">
        <v>528</v>
      </c>
      <c r="E1395" s="300">
        <v>0</v>
      </c>
      <c r="F1395" s="301">
        <v>0</v>
      </c>
      <c r="G1395" s="301">
        <v>12</v>
      </c>
      <c r="H1395" s="301">
        <v>12</v>
      </c>
      <c r="I1395" s="301">
        <v>24</v>
      </c>
      <c r="J1395" s="301">
        <v>17</v>
      </c>
      <c r="K1395" s="301">
        <v>8</v>
      </c>
      <c r="L1395" s="301">
        <v>0.12</v>
      </c>
      <c r="M1395" s="301">
        <v>1.93</v>
      </c>
      <c r="N1395" s="301">
        <v>2.0499999999999998</v>
      </c>
      <c r="O1395" s="301"/>
      <c r="P1395" s="301" t="s">
        <v>500</v>
      </c>
      <c r="Q1395" s="301">
        <v>1.5</v>
      </c>
      <c r="R1395" s="301">
        <v>-0.5</v>
      </c>
      <c r="S1395" s="302">
        <v>44</v>
      </c>
      <c r="W1395" s="311"/>
      <c r="X1395" s="311"/>
      <c r="AB1395" s="311"/>
      <c r="AC1395" s="311">
        <v>5</v>
      </c>
      <c r="AD1395" s="311">
        <v>8.9999999999999993E-3</v>
      </c>
      <c r="AE1395" s="311">
        <v>3.7999999999999999E-2</v>
      </c>
      <c r="AF1395" s="311">
        <v>5.0000000000000001E-3</v>
      </c>
      <c r="AG1395" s="311">
        <v>0.06</v>
      </c>
      <c r="AH1395" s="311" t="s">
        <v>536</v>
      </c>
      <c r="AI1395" s="311">
        <v>0.7</v>
      </c>
      <c r="AJ1395" s="311">
        <v>1E-3</v>
      </c>
      <c r="AL1395" s="311"/>
    </row>
    <row r="1396" spans="2:54" ht="15" customHeight="1" x14ac:dyDescent="0.15">
      <c r="B1396" s="435"/>
      <c r="C1396" s="433"/>
      <c r="D1396" s="299" t="s">
        <v>529</v>
      </c>
      <c r="E1396" s="300">
        <v>0</v>
      </c>
      <c r="F1396" s="301">
        <v>0</v>
      </c>
      <c r="G1396" s="301">
        <v>12</v>
      </c>
      <c r="H1396" s="301">
        <v>12</v>
      </c>
      <c r="I1396" s="301">
        <v>21</v>
      </c>
      <c r="J1396" s="301">
        <v>9</v>
      </c>
      <c r="K1396" s="301">
        <v>2</v>
      </c>
      <c r="L1396" s="301">
        <v>0.13</v>
      </c>
      <c r="M1396" s="301">
        <v>1.92</v>
      </c>
      <c r="N1396" s="301">
        <v>2.0499999999999998</v>
      </c>
      <c r="O1396" s="301"/>
      <c r="P1396" s="301" t="s">
        <v>495</v>
      </c>
      <c r="Q1396" s="301">
        <v>0.9</v>
      </c>
      <c r="R1396" s="301">
        <v>-0.7</v>
      </c>
      <c r="S1396" s="302">
        <v>45</v>
      </c>
      <c r="W1396" s="311"/>
      <c r="X1396" s="311"/>
      <c r="AB1396" s="311"/>
      <c r="AC1396" s="311">
        <v>5</v>
      </c>
      <c r="AD1396" s="311">
        <v>0.01</v>
      </c>
      <c r="AE1396" s="311">
        <v>3.6999999999999998E-2</v>
      </c>
      <c r="AF1396" s="311">
        <v>5.0000000000000001E-3</v>
      </c>
      <c r="AG1396" s="311">
        <v>7.0000000000000007E-2</v>
      </c>
      <c r="AH1396" s="311" t="s">
        <v>508</v>
      </c>
      <c r="AI1396" s="311">
        <v>3.9</v>
      </c>
      <c r="AJ1396" s="311">
        <v>1E-3</v>
      </c>
      <c r="AK1396" s="311"/>
      <c r="AL1396" s="311"/>
      <c r="AM1396" s="311"/>
      <c r="AN1396" s="311"/>
      <c r="AO1396" s="311"/>
      <c r="AP1396" s="311"/>
      <c r="AQ1396" s="311"/>
      <c r="AR1396" s="311"/>
      <c r="AS1396" s="311"/>
      <c r="AT1396" s="311"/>
      <c r="AU1396" s="311"/>
      <c r="AV1396" s="311"/>
      <c r="AW1396" s="311"/>
      <c r="AX1396" s="311"/>
      <c r="AY1396" s="311"/>
      <c r="AZ1396" s="311"/>
      <c r="BA1396" s="311"/>
      <c r="BB1396" s="311"/>
    </row>
    <row r="1397" spans="2:54" ht="15" customHeight="1" x14ac:dyDescent="0.15">
      <c r="B1397" s="435"/>
      <c r="C1397" s="433"/>
      <c r="D1397" s="299" t="s">
        <v>530</v>
      </c>
      <c r="E1397" s="300">
        <v>1</v>
      </c>
      <c r="F1397" s="301">
        <v>0</v>
      </c>
      <c r="G1397" s="301">
        <v>13</v>
      </c>
      <c r="H1397" s="301">
        <v>13</v>
      </c>
      <c r="I1397" s="301">
        <v>16</v>
      </c>
      <c r="J1397" s="301">
        <v>9</v>
      </c>
      <c r="K1397" s="301">
        <v>5</v>
      </c>
      <c r="L1397" s="301">
        <v>0.1</v>
      </c>
      <c r="M1397" s="301">
        <v>2.0099999999999998</v>
      </c>
      <c r="N1397" s="301">
        <v>2.11</v>
      </c>
      <c r="O1397" s="301"/>
      <c r="P1397" s="301" t="s">
        <v>500</v>
      </c>
      <c r="Q1397" s="301">
        <v>1.1000000000000001</v>
      </c>
      <c r="R1397" s="301">
        <v>-2.2999999999999998</v>
      </c>
      <c r="S1397" s="302">
        <v>53</v>
      </c>
      <c r="W1397" s="311"/>
      <c r="X1397" s="311"/>
      <c r="AB1397" s="311"/>
      <c r="AC1397" s="311">
        <v>2</v>
      </c>
      <c r="AD1397" s="311">
        <v>8.9999999999999993E-3</v>
      </c>
      <c r="AE1397" s="311">
        <v>3.3000000000000002E-2</v>
      </c>
      <c r="AF1397" s="311">
        <v>5.0000000000000001E-3</v>
      </c>
      <c r="AG1397" s="311">
        <v>0.08</v>
      </c>
      <c r="AH1397" s="311" t="s">
        <v>500</v>
      </c>
      <c r="AI1397" s="311">
        <v>2.9</v>
      </c>
      <c r="AJ1397" s="311">
        <v>0</v>
      </c>
      <c r="AK1397" s="311"/>
      <c r="AL1397" s="311"/>
      <c r="AM1397" s="311"/>
      <c r="AN1397" s="311"/>
      <c r="AO1397" s="311"/>
      <c r="AP1397" s="311"/>
      <c r="AQ1397" s="311"/>
      <c r="AR1397" s="311"/>
      <c r="AS1397" s="311"/>
      <c r="AT1397" s="311"/>
      <c r="AU1397" s="311"/>
      <c r="AV1397" s="311"/>
      <c r="AW1397" s="311"/>
      <c r="AX1397" s="311"/>
      <c r="AY1397" s="311"/>
      <c r="AZ1397" s="311"/>
      <c r="BA1397" s="311"/>
      <c r="BB1397" s="311"/>
    </row>
    <row r="1398" spans="2:54" ht="15" customHeight="1" x14ac:dyDescent="0.15">
      <c r="B1398" s="435"/>
      <c r="C1398" s="434"/>
      <c r="D1398" s="299" t="s">
        <v>531</v>
      </c>
      <c r="E1398" s="300">
        <v>1</v>
      </c>
      <c r="F1398" s="301">
        <v>0</v>
      </c>
      <c r="G1398" s="301">
        <v>8</v>
      </c>
      <c r="H1398" s="301">
        <v>8</v>
      </c>
      <c r="I1398" s="301">
        <v>21</v>
      </c>
      <c r="J1398" s="301">
        <v>11</v>
      </c>
      <c r="K1398" s="301">
        <v>2</v>
      </c>
      <c r="L1398" s="301">
        <v>0.09</v>
      </c>
      <c r="M1398" s="301">
        <v>2</v>
      </c>
      <c r="N1398" s="301">
        <v>2.09</v>
      </c>
      <c r="O1398" s="301"/>
      <c r="P1398" s="301" t="s">
        <v>495</v>
      </c>
      <c r="Q1398" s="301">
        <v>1.3</v>
      </c>
      <c r="R1398" s="301">
        <v>-3.2</v>
      </c>
      <c r="S1398" s="302">
        <v>56</v>
      </c>
      <c r="W1398" s="311"/>
      <c r="X1398" s="311"/>
      <c r="AB1398" s="311"/>
      <c r="AC1398" s="311">
        <v>4</v>
      </c>
      <c r="AD1398" s="311">
        <v>6.0000000000000001E-3</v>
      </c>
      <c r="AE1398" s="311">
        <v>0.03</v>
      </c>
      <c r="AF1398" s="311">
        <v>6.0000000000000001E-3</v>
      </c>
      <c r="AG1398" s="311">
        <v>0.1</v>
      </c>
      <c r="AH1398" s="311" t="s">
        <v>500</v>
      </c>
      <c r="AI1398" s="311">
        <v>2.8</v>
      </c>
      <c r="AJ1398" s="311">
        <v>0</v>
      </c>
      <c r="AL1398" s="311"/>
    </row>
    <row r="1399" spans="2:54" ht="15" customHeight="1" x14ac:dyDescent="0.15">
      <c r="B1399" s="435"/>
      <c r="C1399" s="432">
        <v>42767</v>
      </c>
      <c r="D1399" s="299" t="s">
        <v>494</v>
      </c>
      <c r="E1399" s="300">
        <v>1</v>
      </c>
      <c r="F1399" s="301">
        <v>0</v>
      </c>
      <c r="G1399" s="301">
        <v>6</v>
      </c>
      <c r="H1399" s="301">
        <v>6</v>
      </c>
      <c r="I1399" s="301">
        <v>23</v>
      </c>
      <c r="J1399" s="301">
        <v>11</v>
      </c>
      <c r="K1399" s="301">
        <v>2</v>
      </c>
      <c r="L1399" s="301">
        <v>0.11</v>
      </c>
      <c r="M1399" s="301">
        <v>2</v>
      </c>
      <c r="N1399" s="301">
        <v>2.11</v>
      </c>
      <c r="O1399" s="301"/>
      <c r="P1399" s="301" t="s">
        <v>500</v>
      </c>
      <c r="Q1399" s="301">
        <v>1.5</v>
      </c>
      <c r="R1399" s="301">
        <v>-1.9</v>
      </c>
      <c r="S1399" s="302">
        <v>56</v>
      </c>
      <c r="W1399" s="311"/>
      <c r="X1399" s="311"/>
      <c r="AB1399" s="311"/>
      <c r="AC1399" s="311">
        <v>8</v>
      </c>
      <c r="AD1399" s="311">
        <v>1.0999999999999999E-2</v>
      </c>
      <c r="AE1399" s="311">
        <v>3.1E-2</v>
      </c>
      <c r="AF1399" s="311">
        <v>7.0000000000000001E-3</v>
      </c>
      <c r="AG1399" s="311">
        <v>0.1</v>
      </c>
      <c r="AH1399" s="311" t="s">
        <v>500</v>
      </c>
      <c r="AI1399" s="311">
        <v>1.7</v>
      </c>
      <c r="AJ1399" s="311">
        <v>0</v>
      </c>
      <c r="AL1399" s="311"/>
    </row>
    <row r="1400" spans="2:54" ht="15" customHeight="1" x14ac:dyDescent="0.15">
      <c r="B1400" s="435"/>
      <c r="C1400" s="433"/>
      <c r="D1400" s="299" t="s">
        <v>497</v>
      </c>
      <c r="E1400" s="300">
        <v>1</v>
      </c>
      <c r="F1400" s="301">
        <v>0</v>
      </c>
      <c r="G1400" s="301">
        <v>7</v>
      </c>
      <c r="H1400" s="301">
        <v>7</v>
      </c>
      <c r="I1400" s="301">
        <v>18</v>
      </c>
      <c r="J1400" s="301">
        <v>10</v>
      </c>
      <c r="K1400" s="301">
        <v>4</v>
      </c>
      <c r="L1400" s="301">
        <v>0.09</v>
      </c>
      <c r="M1400" s="301">
        <v>1.97</v>
      </c>
      <c r="N1400" s="301">
        <v>2.06</v>
      </c>
      <c r="O1400" s="301"/>
      <c r="P1400" s="301" t="s">
        <v>500</v>
      </c>
      <c r="Q1400" s="301">
        <v>2.8</v>
      </c>
      <c r="R1400" s="301">
        <v>-0.9</v>
      </c>
      <c r="S1400" s="302">
        <v>57</v>
      </c>
      <c r="W1400" s="311"/>
      <c r="X1400" s="311"/>
      <c r="AB1400" s="311"/>
      <c r="AC1400" s="311">
        <v>8</v>
      </c>
      <c r="AD1400" s="311">
        <v>1.7000000000000001E-2</v>
      </c>
      <c r="AE1400" s="311">
        <v>2.4E-2</v>
      </c>
      <c r="AF1400" s="311">
        <v>1.2E-2</v>
      </c>
      <c r="AG1400" s="311">
        <v>0.12</v>
      </c>
      <c r="AH1400" s="311" t="s">
        <v>500</v>
      </c>
      <c r="AI1400" s="311">
        <v>1.5</v>
      </c>
      <c r="AJ1400" s="311">
        <v>0</v>
      </c>
      <c r="AK1400" s="311"/>
      <c r="AL1400" s="311"/>
      <c r="AM1400" s="311"/>
      <c r="AN1400" s="311"/>
      <c r="AO1400" s="311"/>
      <c r="AP1400" s="311"/>
      <c r="AQ1400" s="311"/>
      <c r="AR1400" s="311"/>
      <c r="AS1400" s="311"/>
      <c r="AT1400" s="311"/>
      <c r="AU1400" s="311"/>
      <c r="AV1400" s="311"/>
      <c r="AW1400" s="311"/>
      <c r="AX1400" s="311"/>
      <c r="AY1400" s="311"/>
    </row>
    <row r="1401" spans="2:54" ht="15" customHeight="1" x14ac:dyDescent="0.15">
      <c r="B1401" s="435"/>
      <c r="C1401" s="433"/>
      <c r="D1401" s="299" t="s">
        <v>499</v>
      </c>
      <c r="E1401" s="300">
        <v>1</v>
      </c>
      <c r="F1401" s="301">
        <v>0</v>
      </c>
      <c r="G1401" s="301">
        <v>8</v>
      </c>
      <c r="H1401" s="301">
        <v>8</v>
      </c>
      <c r="I1401" s="301">
        <v>15</v>
      </c>
      <c r="J1401" s="301">
        <v>7</v>
      </c>
      <c r="K1401" s="301">
        <v>5</v>
      </c>
      <c r="L1401" s="301">
        <v>0.08</v>
      </c>
      <c r="M1401" s="301">
        <v>1.96</v>
      </c>
      <c r="N1401" s="301">
        <v>2.04</v>
      </c>
      <c r="O1401" s="301"/>
      <c r="P1401" s="301" t="s">
        <v>500</v>
      </c>
      <c r="Q1401" s="301">
        <v>2.6</v>
      </c>
      <c r="R1401" s="301">
        <v>-1.5</v>
      </c>
      <c r="S1401" s="302">
        <v>54</v>
      </c>
      <c r="W1401" s="311"/>
      <c r="X1401" s="311"/>
      <c r="AB1401" s="311"/>
      <c r="AC1401" s="311">
        <v>2</v>
      </c>
      <c r="AD1401" s="311">
        <v>8.9999999999999993E-3</v>
      </c>
      <c r="AE1401" s="311">
        <v>2.1000000000000001E-2</v>
      </c>
      <c r="AF1401" s="311">
        <v>1.2E-2</v>
      </c>
      <c r="AG1401" s="311">
        <v>0.13</v>
      </c>
      <c r="AH1401" s="311" t="s">
        <v>495</v>
      </c>
      <c r="AI1401" s="311">
        <v>0.9</v>
      </c>
      <c r="AJ1401" s="311">
        <v>0</v>
      </c>
      <c r="AK1401" s="311"/>
      <c r="AL1401" s="311"/>
      <c r="AM1401" s="311"/>
      <c r="AN1401" s="311"/>
      <c r="AO1401" s="311"/>
      <c r="AP1401" s="311"/>
      <c r="AQ1401" s="311"/>
      <c r="AR1401" s="311"/>
      <c r="AS1401" s="311"/>
      <c r="AT1401" s="311"/>
      <c r="AU1401" s="311"/>
      <c r="AV1401" s="311"/>
      <c r="AW1401" s="311"/>
      <c r="AX1401" s="311"/>
      <c r="AY1401" s="311"/>
    </row>
    <row r="1402" spans="2:54" ht="15" customHeight="1" x14ac:dyDescent="0.15">
      <c r="B1402" s="435"/>
      <c r="C1402" s="433"/>
      <c r="D1402" s="299" t="s">
        <v>502</v>
      </c>
      <c r="E1402" s="300" t="s">
        <v>503</v>
      </c>
      <c r="F1402" s="301">
        <v>0</v>
      </c>
      <c r="G1402" s="301">
        <v>8</v>
      </c>
      <c r="H1402" s="301">
        <v>8</v>
      </c>
      <c r="I1402" s="301">
        <v>16</v>
      </c>
      <c r="J1402" s="301">
        <v>6</v>
      </c>
      <c r="K1402" s="301">
        <v>3</v>
      </c>
      <c r="L1402" s="301">
        <v>99.99</v>
      </c>
      <c r="M1402" s="301" t="s">
        <v>503</v>
      </c>
      <c r="N1402" s="301" t="s">
        <v>503</v>
      </c>
      <c r="O1402" s="301"/>
      <c r="P1402" s="301" t="s">
        <v>500</v>
      </c>
      <c r="Q1402" s="301">
        <v>1.8</v>
      </c>
      <c r="R1402" s="301">
        <v>-3.8</v>
      </c>
      <c r="S1402" s="302">
        <v>54</v>
      </c>
      <c r="W1402" s="311"/>
      <c r="X1402" s="311"/>
      <c r="AB1402" s="311"/>
      <c r="AC1402" s="311">
        <v>5</v>
      </c>
      <c r="AD1402" s="311">
        <v>8.9999999999999993E-3</v>
      </c>
      <c r="AE1402" s="311">
        <v>1.6E-2</v>
      </c>
      <c r="AF1402" s="311">
        <v>1.2999999999999999E-2</v>
      </c>
      <c r="AG1402" s="311">
        <v>0.1</v>
      </c>
      <c r="AH1402" s="311" t="s">
        <v>500</v>
      </c>
      <c r="AI1402" s="311">
        <v>1.1000000000000001</v>
      </c>
      <c r="AJ1402" s="311">
        <v>1E-3</v>
      </c>
      <c r="AL1402" s="311"/>
    </row>
    <row r="1403" spans="2:54" ht="15" customHeight="1" x14ac:dyDescent="0.15">
      <c r="B1403" s="435"/>
      <c r="C1403" s="433"/>
      <c r="D1403" s="299" t="s">
        <v>505</v>
      </c>
      <c r="E1403" s="300">
        <v>0</v>
      </c>
      <c r="F1403" s="301">
        <v>0</v>
      </c>
      <c r="G1403" s="301">
        <v>7</v>
      </c>
      <c r="H1403" s="301">
        <v>7</v>
      </c>
      <c r="I1403" s="301">
        <v>14</v>
      </c>
      <c r="J1403" s="301">
        <v>6</v>
      </c>
      <c r="K1403" s="301">
        <v>3</v>
      </c>
      <c r="L1403" s="301">
        <v>0.08</v>
      </c>
      <c r="M1403" s="301">
        <v>2.0299999999999998</v>
      </c>
      <c r="N1403" s="301">
        <v>2.11</v>
      </c>
      <c r="O1403" s="301"/>
      <c r="P1403" s="301" t="s">
        <v>495</v>
      </c>
      <c r="Q1403" s="301">
        <v>2</v>
      </c>
      <c r="R1403" s="301">
        <v>-4.8</v>
      </c>
      <c r="S1403" s="302">
        <v>52</v>
      </c>
      <c r="W1403" s="311"/>
      <c r="X1403" s="311"/>
      <c r="AB1403" s="311"/>
      <c r="AC1403" s="311">
        <v>2</v>
      </c>
      <c r="AD1403" s="311">
        <v>1.0999999999999999E-2</v>
      </c>
      <c r="AE1403" s="311">
        <v>2.1000000000000001E-2</v>
      </c>
      <c r="AF1403" s="311">
        <v>8.0000000000000002E-3</v>
      </c>
      <c r="AG1403" s="311">
        <v>0.09</v>
      </c>
      <c r="AH1403" s="311" t="s">
        <v>495</v>
      </c>
      <c r="AI1403" s="311">
        <v>1.3</v>
      </c>
      <c r="AJ1403" s="311">
        <v>1E-3</v>
      </c>
      <c r="AL1403" s="311"/>
    </row>
    <row r="1404" spans="2:54" ht="15" customHeight="1" x14ac:dyDescent="0.15">
      <c r="B1404" s="435"/>
      <c r="C1404" s="433"/>
      <c r="D1404" s="299" t="s">
        <v>507</v>
      </c>
      <c r="E1404" s="300">
        <v>0</v>
      </c>
      <c r="F1404" s="301">
        <v>0</v>
      </c>
      <c r="G1404" s="301">
        <v>13</v>
      </c>
      <c r="H1404" s="301">
        <v>13</v>
      </c>
      <c r="I1404" s="301">
        <v>8</v>
      </c>
      <c r="J1404" s="301">
        <v>14</v>
      </c>
      <c r="K1404" s="301">
        <v>7</v>
      </c>
      <c r="L1404" s="301">
        <v>0.1</v>
      </c>
      <c r="M1404" s="301">
        <v>2.0099999999999998</v>
      </c>
      <c r="N1404" s="301">
        <v>2.11</v>
      </c>
      <c r="O1404" s="301"/>
      <c r="P1404" s="301" t="s">
        <v>508</v>
      </c>
      <c r="Q1404" s="301">
        <v>1.9</v>
      </c>
      <c r="R1404" s="301">
        <v>-4.0999999999999996</v>
      </c>
      <c r="S1404" s="302">
        <v>56</v>
      </c>
      <c r="W1404" s="311"/>
      <c r="X1404" s="311"/>
      <c r="AB1404" s="311"/>
      <c r="AC1404" s="311">
        <v>2</v>
      </c>
      <c r="AD1404" s="311">
        <v>1.0999999999999999E-2</v>
      </c>
      <c r="AE1404" s="311">
        <v>2.3E-2</v>
      </c>
      <c r="AF1404" s="311">
        <v>6.0000000000000001E-3</v>
      </c>
      <c r="AG1404" s="311">
        <v>0.11</v>
      </c>
      <c r="AH1404" s="311" t="s">
        <v>500</v>
      </c>
      <c r="AI1404" s="311">
        <v>1.5</v>
      </c>
      <c r="AJ1404" s="311">
        <v>1E-3</v>
      </c>
      <c r="AL1404" s="311"/>
    </row>
    <row r="1405" spans="2:54" ht="15" customHeight="1" x14ac:dyDescent="0.15">
      <c r="B1405" s="435"/>
      <c r="C1405" s="433"/>
      <c r="D1405" s="299" t="s">
        <v>510</v>
      </c>
      <c r="E1405" s="300">
        <v>0</v>
      </c>
      <c r="F1405" s="301">
        <v>0</v>
      </c>
      <c r="G1405" s="301">
        <v>17</v>
      </c>
      <c r="H1405" s="301">
        <v>17</v>
      </c>
      <c r="I1405" s="301">
        <v>5</v>
      </c>
      <c r="J1405" s="301">
        <v>18</v>
      </c>
      <c r="K1405" s="301">
        <v>8</v>
      </c>
      <c r="L1405" s="301">
        <v>0.09</v>
      </c>
      <c r="M1405" s="301">
        <v>1.97</v>
      </c>
      <c r="N1405" s="301">
        <v>2.06</v>
      </c>
      <c r="O1405" s="301"/>
      <c r="P1405" s="301" t="s">
        <v>500</v>
      </c>
      <c r="Q1405" s="301">
        <v>1.9</v>
      </c>
      <c r="R1405" s="301">
        <v>-3.4</v>
      </c>
      <c r="S1405" s="302">
        <v>60</v>
      </c>
      <c r="W1405" s="311"/>
      <c r="X1405" s="311"/>
      <c r="AB1405" s="311"/>
      <c r="AC1405" s="311">
        <v>4</v>
      </c>
      <c r="AD1405" s="311">
        <v>0.01</v>
      </c>
      <c r="AE1405" s="311">
        <v>1.7999999999999999E-2</v>
      </c>
      <c r="AF1405" s="311">
        <v>7.0000000000000001E-3</v>
      </c>
      <c r="AG1405" s="311">
        <v>0.09</v>
      </c>
      <c r="AH1405" s="311" t="s">
        <v>500</v>
      </c>
      <c r="AI1405" s="311">
        <v>2.8</v>
      </c>
      <c r="AJ1405" s="311">
        <v>1E-3</v>
      </c>
      <c r="AL1405" s="311"/>
    </row>
    <row r="1406" spans="2:54" ht="15" customHeight="1" x14ac:dyDescent="0.15">
      <c r="B1406" s="435"/>
      <c r="C1406" s="433"/>
      <c r="D1406" s="299" t="s">
        <v>512</v>
      </c>
      <c r="E1406" s="300">
        <v>1</v>
      </c>
      <c r="F1406" s="301">
        <v>2</v>
      </c>
      <c r="G1406" s="301">
        <v>16</v>
      </c>
      <c r="H1406" s="301">
        <v>18</v>
      </c>
      <c r="I1406" s="301">
        <v>6</v>
      </c>
      <c r="J1406" s="301">
        <v>11</v>
      </c>
      <c r="K1406" s="301">
        <v>8</v>
      </c>
      <c r="L1406" s="301">
        <v>0.09</v>
      </c>
      <c r="M1406" s="301">
        <v>1.99</v>
      </c>
      <c r="N1406" s="301">
        <v>2.08</v>
      </c>
      <c r="O1406" s="301"/>
      <c r="P1406" s="301" t="s">
        <v>500</v>
      </c>
      <c r="Q1406" s="301">
        <v>1.7</v>
      </c>
      <c r="R1406" s="301">
        <v>-1.4</v>
      </c>
      <c r="S1406" s="302">
        <v>55</v>
      </c>
      <c r="W1406" s="311"/>
      <c r="X1406" s="311"/>
      <c r="AB1406" s="311"/>
      <c r="AC1406" s="311">
        <v>5</v>
      </c>
      <c r="AD1406" s="311">
        <v>7.0000000000000001E-3</v>
      </c>
      <c r="AE1406" s="311">
        <v>1.4999999999999999E-2</v>
      </c>
      <c r="AF1406" s="311">
        <v>8.0000000000000002E-3</v>
      </c>
      <c r="AG1406" s="311">
        <v>0.08</v>
      </c>
      <c r="AH1406" s="311" t="s">
        <v>500</v>
      </c>
      <c r="AI1406" s="311">
        <v>2.6</v>
      </c>
      <c r="AJ1406" s="311">
        <v>1E-3</v>
      </c>
      <c r="AL1406" s="311"/>
    </row>
    <row r="1407" spans="2:54" ht="15" customHeight="1" x14ac:dyDescent="0.15">
      <c r="B1407" s="435"/>
      <c r="C1407" s="433"/>
      <c r="D1407" s="299" t="s">
        <v>513</v>
      </c>
      <c r="E1407" s="300">
        <v>1</v>
      </c>
      <c r="F1407" s="301">
        <v>4</v>
      </c>
      <c r="G1407" s="301">
        <v>16</v>
      </c>
      <c r="H1407" s="301">
        <v>20</v>
      </c>
      <c r="I1407" s="301">
        <v>9</v>
      </c>
      <c r="J1407" s="301">
        <v>16</v>
      </c>
      <c r="K1407" s="301">
        <v>11</v>
      </c>
      <c r="L1407" s="301">
        <v>0.12</v>
      </c>
      <c r="M1407" s="301">
        <v>2</v>
      </c>
      <c r="N1407" s="301">
        <v>2.12</v>
      </c>
      <c r="O1407" s="301"/>
      <c r="P1407" s="301" t="s">
        <v>495</v>
      </c>
      <c r="Q1407" s="301">
        <v>1.6</v>
      </c>
      <c r="R1407" s="301">
        <v>0.4</v>
      </c>
      <c r="S1407" s="302">
        <v>46</v>
      </c>
      <c r="W1407" s="311"/>
      <c r="X1407" s="311"/>
      <c r="AB1407" s="311"/>
      <c r="AC1407" s="311">
        <v>3</v>
      </c>
      <c r="AD1407" s="311">
        <v>6.0000000000000001E-3</v>
      </c>
      <c r="AE1407" s="311">
        <v>1.6E-2</v>
      </c>
      <c r="AF1407" s="311">
        <v>8.0000000000000002E-3</v>
      </c>
      <c r="AG1407" s="311">
        <v>99.99</v>
      </c>
      <c r="AH1407" s="311" t="s">
        <v>500</v>
      </c>
      <c r="AI1407" s="311">
        <v>1.8</v>
      </c>
      <c r="AJ1407" s="311">
        <v>9.9990000000000006</v>
      </c>
      <c r="AL1407" s="311"/>
    </row>
    <row r="1408" spans="2:54" ht="15" customHeight="1" thickBot="1" x14ac:dyDescent="0.2">
      <c r="B1408" s="435"/>
      <c r="C1408" s="433"/>
      <c r="D1408" s="312" t="s">
        <v>514</v>
      </c>
      <c r="E1408" s="313">
        <v>1</v>
      </c>
      <c r="F1408" s="306">
        <v>3</v>
      </c>
      <c r="G1408" s="306">
        <v>14</v>
      </c>
      <c r="H1408" s="306">
        <v>17</v>
      </c>
      <c r="I1408" s="306">
        <v>15</v>
      </c>
      <c r="J1408" s="306">
        <v>23</v>
      </c>
      <c r="K1408" s="306">
        <v>13</v>
      </c>
      <c r="L1408" s="306">
        <v>0.09</v>
      </c>
      <c r="M1408" s="306">
        <v>1.94</v>
      </c>
      <c r="N1408" s="306">
        <v>2.0299999999999998</v>
      </c>
      <c r="O1408" s="306"/>
      <c r="P1408" s="306" t="s">
        <v>495</v>
      </c>
      <c r="Q1408" s="306">
        <v>2.7</v>
      </c>
      <c r="R1408" s="306">
        <v>2.2999999999999998</v>
      </c>
      <c r="S1408" s="307">
        <v>44</v>
      </c>
      <c r="W1408" s="311"/>
      <c r="X1408" s="311"/>
      <c r="AB1408" s="311"/>
      <c r="AC1408" s="311">
        <v>3</v>
      </c>
      <c r="AD1408" s="311">
        <v>6.0000000000000001E-3</v>
      </c>
      <c r="AE1408" s="311">
        <v>1.4E-2</v>
      </c>
      <c r="AF1408" s="311">
        <v>7.0000000000000001E-3</v>
      </c>
      <c r="AG1408" s="311">
        <v>0.08</v>
      </c>
      <c r="AH1408" s="311" t="s">
        <v>495</v>
      </c>
      <c r="AI1408" s="311">
        <v>2</v>
      </c>
      <c r="AJ1408" s="311">
        <v>0</v>
      </c>
      <c r="AL1408" s="311"/>
    </row>
    <row r="1409" spans="2:38" ht="15" customHeight="1" x14ac:dyDescent="0.15">
      <c r="B1409" s="435"/>
      <c r="C1409" s="433"/>
      <c r="D1409" s="295" t="s">
        <v>516</v>
      </c>
      <c r="E1409" s="296">
        <v>1</v>
      </c>
      <c r="F1409" s="297">
        <v>1</v>
      </c>
      <c r="G1409" s="297">
        <v>11</v>
      </c>
      <c r="H1409" s="297">
        <v>12</v>
      </c>
      <c r="I1409" s="297">
        <v>19</v>
      </c>
      <c r="J1409" s="297">
        <v>16</v>
      </c>
      <c r="K1409" s="297">
        <v>11</v>
      </c>
      <c r="L1409" s="297">
        <v>0.1</v>
      </c>
      <c r="M1409" s="297">
        <v>1.92</v>
      </c>
      <c r="N1409" s="297">
        <v>2.02</v>
      </c>
      <c r="O1409" s="297"/>
      <c r="P1409" s="297" t="s">
        <v>500</v>
      </c>
      <c r="Q1409" s="297">
        <v>3.2</v>
      </c>
      <c r="R1409" s="297">
        <v>4.0999999999999996</v>
      </c>
      <c r="S1409" s="298">
        <v>39</v>
      </c>
      <c r="W1409" s="311"/>
      <c r="X1409" s="311"/>
      <c r="AB1409" s="311"/>
      <c r="AC1409" s="311">
        <v>7</v>
      </c>
      <c r="AD1409" s="311">
        <v>1.4E-2</v>
      </c>
      <c r="AE1409" s="311">
        <v>8.0000000000000002E-3</v>
      </c>
      <c r="AF1409" s="311">
        <v>1.2999999999999999E-2</v>
      </c>
      <c r="AG1409" s="311">
        <v>0.1</v>
      </c>
      <c r="AH1409" s="311" t="s">
        <v>508</v>
      </c>
      <c r="AI1409" s="311">
        <v>1.9</v>
      </c>
      <c r="AJ1409" s="311">
        <v>0</v>
      </c>
      <c r="AL1409" s="311"/>
    </row>
    <row r="1410" spans="2:38" ht="15" customHeight="1" x14ac:dyDescent="0.15">
      <c r="B1410" s="435"/>
      <c r="C1410" s="433"/>
      <c r="D1410" s="299" t="s">
        <v>518</v>
      </c>
      <c r="E1410" s="300">
        <v>1</v>
      </c>
      <c r="F1410" s="301">
        <v>1</v>
      </c>
      <c r="G1410" s="301">
        <v>9</v>
      </c>
      <c r="H1410" s="301">
        <v>10</v>
      </c>
      <c r="I1410" s="301">
        <v>26</v>
      </c>
      <c r="J1410" s="301">
        <v>15</v>
      </c>
      <c r="K1410" s="301">
        <v>5</v>
      </c>
      <c r="L1410" s="301">
        <v>7.0000000000000007E-2</v>
      </c>
      <c r="M1410" s="301">
        <v>1.92</v>
      </c>
      <c r="N1410" s="301">
        <v>1.99</v>
      </c>
      <c r="O1410" s="301"/>
      <c r="P1410" s="301" t="s">
        <v>500</v>
      </c>
      <c r="Q1410" s="301">
        <v>2.4</v>
      </c>
      <c r="R1410" s="301">
        <v>5.3</v>
      </c>
      <c r="S1410" s="302">
        <v>36</v>
      </c>
      <c r="W1410" s="311"/>
      <c r="X1410" s="311"/>
      <c r="AB1410" s="311"/>
      <c r="AC1410" s="311">
        <v>8</v>
      </c>
      <c r="AD1410" s="311">
        <v>1.7999999999999999E-2</v>
      </c>
      <c r="AE1410" s="311">
        <v>5.0000000000000001E-3</v>
      </c>
      <c r="AF1410" s="311">
        <v>1.7000000000000001E-2</v>
      </c>
      <c r="AG1410" s="311">
        <v>0.09</v>
      </c>
      <c r="AH1410" s="311" t="s">
        <v>500</v>
      </c>
      <c r="AI1410" s="311">
        <v>1.9</v>
      </c>
      <c r="AJ1410" s="311">
        <v>0</v>
      </c>
      <c r="AL1410" s="311"/>
    </row>
    <row r="1411" spans="2:38" ht="15" customHeight="1" x14ac:dyDescent="0.15">
      <c r="B1411" s="435"/>
      <c r="C1411" s="433"/>
      <c r="D1411" s="299" t="s">
        <v>519</v>
      </c>
      <c r="E1411" s="300">
        <v>1</v>
      </c>
      <c r="F1411" s="301">
        <v>1</v>
      </c>
      <c r="G1411" s="301">
        <v>7</v>
      </c>
      <c r="H1411" s="301">
        <v>8</v>
      </c>
      <c r="I1411" s="301">
        <v>33</v>
      </c>
      <c r="J1411" s="301">
        <v>25</v>
      </c>
      <c r="K1411" s="301">
        <v>5</v>
      </c>
      <c r="L1411" s="301">
        <v>0.09</v>
      </c>
      <c r="M1411" s="301">
        <v>1.9</v>
      </c>
      <c r="N1411" s="301">
        <v>1.99</v>
      </c>
      <c r="O1411" s="301"/>
      <c r="P1411" s="301" t="s">
        <v>495</v>
      </c>
      <c r="Q1411" s="301">
        <v>1.4</v>
      </c>
      <c r="R1411" s="301">
        <v>7.1</v>
      </c>
      <c r="S1411" s="302">
        <v>30</v>
      </c>
      <c r="W1411" s="311"/>
      <c r="X1411" s="311"/>
      <c r="AB1411" s="311"/>
      <c r="AC1411" s="311">
        <v>8</v>
      </c>
      <c r="AD1411" s="311">
        <v>1.0999999999999999E-2</v>
      </c>
      <c r="AE1411" s="311">
        <v>6.0000000000000001E-3</v>
      </c>
      <c r="AF1411" s="311">
        <v>1.7999999999999999E-2</v>
      </c>
      <c r="AG1411" s="311">
        <v>0.09</v>
      </c>
      <c r="AH1411" s="311" t="s">
        <v>500</v>
      </c>
      <c r="AI1411" s="311">
        <v>1.7</v>
      </c>
      <c r="AJ1411" s="311">
        <v>1E-3</v>
      </c>
      <c r="AL1411" s="311"/>
    </row>
    <row r="1412" spans="2:38" ht="15" customHeight="1" x14ac:dyDescent="0.15">
      <c r="B1412" s="435"/>
      <c r="C1412" s="433"/>
      <c r="D1412" s="299" t="s">
        <v>521</v>
      </c>
      <c r="E1412" s="300">
        <v>2</v>
      </c>
      <c r="F1412" s="301">
        <v>1</v>
      </c>
      <c r="G1412" s="301">
        <v>7</v>
      </c>
      <c r="H1412" s="301">
        <v>8</v>
      </c>
      <c r="I1412" s="301">
        <v>35</v>
      </c>
      <c r="J1412" s="301">
        <v>21</v>
      </c>
      <c r="K1412" s="301">
        <v>6</v>
      </c>
      <c r="L1412" s="301">
        <v>0.09</v>
      </c>
      <c r="M1412" s="301">
        <v>1.88</v>
      </c>
      <c r="N1412" s="301">
        <v>1.97</v>
      </c>
      <c r="O1412" s="301"/>
      <c r="P1412" s="301" t="s">
        <v>265</v>
      </c>
      <c r="Q1412" s="301">
        <v>1.1000000000000001</v>
      </c>
      <c r="R1412" s="301">
        <v>7.9</v>
      </c>
      <c r="S1412" s="302">
        <v>40</v>
      </c>
      <c r="W1412" s="311"/>
      <c r="X1412" s="311"/>
      <c r="AB1412" s="311"/>
      <c r="AC1412" s="311">
        <v>11</v>
      </c>
      <c r="AD1412" s="311">
        <v>1.6E-2</v>
      </c>
      <c r="AE1412" s="311">
        <v>8.9999999999999993E-3</v>
      </c>
      <c r="AF1412" s="311">
        <v>0.02</v>
      </c>
      <c r="AG1412" s="311">
        <v>0.12</v>
      </c>
      <c r="AH1412" s="311" t="s">
        <v>495</v>
      </c>
      <c r="AI1412" s="311">
        <v>1.6</v>
      </c>
      <c r="AJ1412" s="311">
        <v>1E-3</v>
      </c>
      <c r="AL1412" s="311"/>
    </row>
    <row r="1413" spans="2:38" ht="15" customHeight="1" x14ac:dyDescent="0.15">
      <c r="B1413" s="435"/>
      <c r="C1413" s="433"/>
      <c r="D1413" s="299" t="s">
        <v>522</v>
      </c>
      <c r="E1413" s="300">
        <v>2</v>
      </c>
      <c r="F1413" s="301">
        <v>0</v>
      </c>
      <c r="G1413" s="301">
        <v>7</v>
      </c>
      <c r="H1413" s="301">
        <v>7</v>
      </c>
      <c r="I1413" s="301">
        <v>38</v>
      </c>
      <c r="J1413" s="301">
        <v>17</v>
      </c>
      <c r="K1413" s="301">
        <v>11</v>
      </c>
      <c r="L1413" s="301">
        <v>7.0000000000000007E-2</v>
      </c>
      <c r="M1413" s="301">
        <v>1.89</v>
      </c>
      <c r="N1413" s="301">
        <v>1.96</v>
      </c>
      <c r="O1413" s="301"/>
      <c r="P1413" s="301" t="s">
        <v>517</v>
      </c>
      <c r="Q1413" s="301">
        <v>1.2</v>
      </c>
      <c r="R1413" s="301">
        <v>9</v>
      </c>
      <c r="S1413" s="302">
        <v>40</v>
      </c>
      <c r="W1413" s="311"/>
      <c r="X1413" s="311"/>
      <c r="AB1413" s="311"/>
      <c r="AC1413" s="311">
        <v>13</v>
      </c>
      <c r="AD1413" s="311">
        <v>2.3E-2</v>
      </c>
      <c r="AE1413" s="311">
        <v>1.4999999999999999E-2</v>
      </c>
      <c r="AF1413" s="311">
        <v>1.7000000000000001E-2</v>
      </c>
      <c r="AG1413" s="311">
        <v>0.09</v>
      </c>
      <c r="AH1413" s="311" t="s">
        <v>495</v>
      </c>
      <c r="AI1413" s="311">
        <v>2.7</v>
      </c>
      <c r="AJ1413" s="311">
        <v>1E-3</v>
      </c>
      <c r="AL1413" s="311"/>
    </row>
    <row r="1414" spans="2:38" ht="15" customHeight="1" x14ac:dyDescent="0.15">
      <c r="B1414" s="435"/>
      <c r="C1414" s="433"/>
      <c r="D1414" s="299" t="s">
        <v>523</v>
      </c>
      <c r="E1414" s="300">
        <v>2</v>
      </c>
      <c r="F1414" s="301">
        <v>0</v>
      </c>
      <c r="G1414" s="301">
        <v>8</v>
      </c>
      <c r="H1414" s="301">
        <v>8</v>
      </c>
      <c r="I1414" s="301">
        <v>39</v>
      </c>
      <c r="J1414" s="301">
        <v>23</v>
      </c>
      <c r="K1414" s="301">
        <v>10</v>
      </c>
      <c r="L1414" s="301">
        <v>0.08</v>
      </c>
      <c r="M1414" s="301">
        <v>1.88</v>
      </c>
      <c r="N1414" s="301">
        <v>1.96</v>
      </c>
      <c r="O1414" s="301"/>
      <c r="P1414" s="301" t="s">
        <v>535</v>
      </c>
      <c r="Q1414" s="301">
        <v>1.8</v>
      </c>
      <c r="R1414" s="301">
        <v>8.8000000000000007</v>
      </c>
      <c r="S1414" s="302">
        <v>41</v>
      </c>
      <c r="W1414" s="311"/>
      <c r="X1414" s="311"/>
      <c r="AB1414" s="311"/>
      <c r="AC1414" s="311">
        <v>11</v>
      </c>
      <c r="AD1414" s="311">
        <v>1.6E-2</v>
      </c>
      <c r="AE1414" s="311">
        <v>1.9E-2</v>
      </c>
      <c r="AF1414" s="311">
        <v>1.2E-2</v>
      </c>
      <c r="AG1414" s="311">
        <v>0.1</v>
      </c>
      <c r="AH1414" s="311" t="s">
        <v>500</v>
      </c>
      <c r="AI1414" s="311">
        <v>3.2</v>
      </c>
      <c r="AJ1414" s="311">
        <v>1E-3</v>
      </c>
      <c r="AL1414" s="311"/>
    </row>
    <row r="1415" spans="2:38" ht="15" customHeight="1" x14ac:dyDescent="0.15">
      <c r="B1415" s="435"/>
      <c r="C1415" s="433"/>
      <c r="D1415" s="299" t="s">
        <v>524</v>
      </c>
      <c r="E1415" s="300">
        <v>2</v>
      </c>
      <c r="F1415" s="301">
        <v>0</v>
      </c>
      <c r="G1415" s="301">
        <v>9</v>
      </c>
      <c r="H1415" s="301">
        <v>9</v>
      </c>
      <c r="I1415" s="301">
        <v>36</v>
      </c>
      <c r="J1415" s="301">
        <v>13</v>
      </c>
      <c r="K1415" s="301">
        <v>14</v>
      </c>
      <c r="L1415" s="301">
        <v>0.1</v>
      </c>
      <c r="M1415" s="301">
        <v>1.88</v>
      </c>
      <c r="N1415" s="301">
        <v>1.98</v>
      </c>
      <c r="O1415" s="301"/>
      <c r="P1415" s="301" t="s">
        <v>517</v>
      </c>
      <c r="Q1415" s="301">
        <v>2.1</v>
      </c>
      <c r="R1415" s="301">
        <v>7.5</v>
      </c>
      <c r="S1415" s="302">
        <v>43</v>
      </c>
      <c r="W1415" s="311"/>
      <c r="X1415" s="311"/>
      <c r="AB1415" s="311"/>
      <c r="AC1415" s="311">
        <v>5</v>
      </c>
      <c r="AD1415" s="311">
        <v>1.4999999999999999E-2</v>
      </c>
      <c r="AE1415" s="311">
        <v>2.5999999999999999E-2</v>
      </c>
      <c r="AF1415" s="311">
        <v>0.01</v>
      </c>
      <c r="AG1415" s="311">
        <v>7.0000000000000007E-2</v>
      </c>
      <c r="AH1415" s="311" t="s">
        <v>500</v>
      </c>
      <c r="AI1415" s="311">
        <v>2.4</v>
      </c>
      <c r="AJ1415" s="311">
        <v>1E-3</v>
      </c>
      <c r="AL1415" s="311"/>
    </row>
    <row r="1416" spans="2:38" ht="15" customHeight="1" x14ac:dyDescent="0.15">
      <c r="B1416" s="435"/>
      <c r="C1416" s="433"/>
      <c r="D1416" s="299" t="s">
        <v>525</v>
      </c>
      <c r="E1416" s="300">
        <v>2</v>
      </c>
      <c r="F1416" s="301">
        <v>0</v>
      </c>
      <c r="G1416" s="301">
        <v>16</v>
      </c>
      <c r="H1416" s="301">
        <v>16</v>
      </c>
      <c r="I1416" s="301">
        <v>27</v>
      </c>
      <c r="J1416" s="301">
        <v>19</v>
      </c>
      <c r="K1416" s="301">
        <v>17</v>
      </c>
      <c r="L1416" s="301">
        <v>0.12</v>
      </c>
      <c r="M1416" s="301">
        <v>1.89</v>
      </c>
      <c r="N1416" s="301">
        <v>2.0099999999999998</v>
      </c>
      <c r="O1416" s="301"/>
      <c r="P1416" s="301" t="s">
        <v>535</v>
      </c>
      <c r="Q1416" s="301">
        <v>1.9</v>
      </c>
      <c r="R1416" s="301">
        <v>5.7</v>
      </c>
      <c r="S1416" s="302">
        <v>48</v>
      </c>
      <c r="W1416" s="311"/>
      <c r="X1416" s="311"/>
      <c r="AB1416" s="311"/>
      <c r="AC1416" s="311">
        <v>5</v>
      </c>
      <c r="AD1416" s="311">
        <v>2.5000000000000001E-2</v>
      </c>
      <c r="AE1416" s="311">
        <v>3.3000000000000002E-2</v>
      </c>
      <c r="AF1416" s="311">
        <v>8.0000000000000002E-3</v>
      </c>
      <c r="AG1416" s="311">
        <v>0.09</v>
      </c>
      <c r="AH1416" s="311" t="s">
        <v>495</v>
      </c>
      <c r="AI1416" s="311">
        <v>1.4</v>
      </c>
      <c r="AJ1416" s="311">
        <v>1E-3</v>
      </c>
      <c r="AL1416" s="311"/>
    </row>
    <row r="1417" spans="2:38" ht="15" customHeight="1" x14ac:dyDescent="0.15">
      <c r="B1417" s="435"/>
      <c r="C1417" s="433"/>
      <c r="D1417" s="299" t="s">
        <v>526</v>
      </c>
      <c r="E1417" s="300">
        <v>2</v>
      </c>
      <c r="F1417" s="301">
        <v>0</v>
      </c>
      <c r="G1417" s="301">
        <v>24</v>
      </c>
      <c r="H1417" s="301">
        <v>24</v>
      </c>
      <c r="I1417" s="301">
        <v>17</v>
      </c>
      <c r="J1417" s="301">
        <v>28</v>
      </c>
      <c r="K1417" s="301">
        <v>17</v>
      </c>
      <c r="L1417" s="301">
        <v>0.17</v>
      </c>
      <c r="M1417" s="301">
        <v>1.91</v>
      </c>
      <c r="N1417" s="301">
        <v>2.08</v>
      </c>
      <c r="O1417" s="301"/>
      <c r="P1417" s="301" t="s">
        <v>535</v>
      </c>
      <c r="Q1417" s="301">
        <v>1.4</v>
      </c>
      <c r="R1417" s="301">
        <v>4.7</v>
      </c>
      <c r="S1417" s="302">
        <v>48</v>
      </c>
      <c r="W1417" s="311"/>
      <c r="X1417" s="311"/>
      <c r="AB1417" s="311"/>
      <c r="AC1417" s="311">
        <v>6</v>
      </c>
      <c r="AD1417" s="311">
        <v>2.1000000000000001E-2</v>
      </c>
      <c r="AE1417" s="311">
        <v>3.5000000000000003E-2</v>
      </c>
      <c r="AF1417" s="311">
        <v>8.0000000000000002E-3</v>
      </c>
      <c r="AG1417" s="311">
        <v>0.09</v>
      </c>
      <c r="AH1417" s="311" t="s">
        <v>265</v>
      </c>
      <c r="AI1417" s="311">
        <v>1.1000000000000001</v>
      </c>
      <c r="AJ1417" s="311">
        <v>2E-3</v>
      </c>
      <c r="AL1417" s="311"/>
    </row>
    <row r="1418" spans="2:38" ht="15" customHeight="1" x14ac:dyDescent="0.15">
      <c r="B1418" s="435"/>
      <c r="C1418" s="433"/>
      <c r="D1418" s="299" t="s">
        <v>527</v>
      </c>
      <c r="E1418" s="300">
        <v>1</v>
      </c>
      <c r="F1418" s="301">
        <v>0</v>
      </c>
      <c r="G1418" s="301">
        <v>24</v>
      </c>
      <c r="H1418" s="301">
        <v>24</v>
      </c>
      <c r="I1418" s="301">
        <v>13</v>
      </c>
      <c r="J1418" s="301">
        <v>22</v>
      </c>
      <c r="K1418" s="301">
        <v>23</v>
      </c>
      <c r="L1418" s="301">
        <v>0.19</v>
      </c>
      <c r="M1418" s="301">
        <v>1.91</v>
      </c>
      <c r="N1418" s="301">
        <v>2.1</v>
      </c>
      <c r="O1418" s="301"/>
      <c r="P1418" s="301" t="s">
        <v>532</v>
      </c>
      <c r="Q1418" s="301">
        <v>2.7</v>
      </c>
      <c r="R1418" s="301">
        <v>4.5999999999999996</v>
      </c>
      <c r="S1418" s="302">
        <v>55</v>
      </c>
      <c r="W1418" s="311"/>
      <c r="X1418" s="311"/>
      <c r="AB1418" s="311"/>
      <c r="AC1418" s="311">
        <v>11</v>
      </c>
      <c r="AD1418" s="311">
        <v>1.7000000000000001E-2</v>
      </c>
      <c r="AE1418" s="311">
        <v>3.7999999999999999E-2</v>
      </c>
      <c r="AF1418" s="311">
        <v>7.0000000000000001E-3</v>
      </c>
      <c r="AG1418" s="311">
        <v>7.0000000000000007E-2</v>
      </c>
      <c r="AH1418" s="311" t="s">
        <v>517</v>
      </c>
      <c r="AI1418" s="311">
        <v>1.2</v>
      </c>
      <c r="AJ1418" s="311">
        <v>2E-3</v>
      </c>
      <c r="AL1418" s="311"/>
    </row>
    <row r="1419" spans="2:38" ht="15" customHeight="1" x14ac:dyDescent="0.15">
      <c r="B1419" s="435"/>
      <c r="C1419" s="433"/>
      <c r="D1419" s="299" t="s">
        <v>528</v>
      </c>
      <c r="E1419" s="300">
        <v>2</v>
      </c>
      <c r="F1419" s="301">
        <v>0</v>
      </c>
      <c r="G1419" s="301">
        <v>19</v>
      </c>
      <c r="H1419" s="301">
        <v>19</v>
      </c>
      <c r="I1419" s="301">
        <v>19</v>
      </c>
      <c r="J1419" s="301">
        <v>22</v>
      </c>
      <c r="K1419" s="301">
        <v>12</v>
      </c>
      <c r="L1419" s="301">
        <v>0.16</v>
      </c>
      <c r="M1419" s="301">
        <v>1.93</v>
      </c>
      <c r="N1419" s="301">
        <v>2.09</v>
      </c>
      <c r="O1419" s="301"/>
      <c r="P1419" s="301" t="s">
        <v>495</v>
      </c>
      <c r="Q1419" s="301">
        <v>3</v>
      </c>
      <c r="R1419" s="301">
        <v>4.5</v>
      </c>
      <c r="S1419" s="302">
        <v>36</v>
      </c>
      <c r="W1419" s="311"/>
      <c r="X1419" s="311"/>
      <c r="AB1419" s="311"/>
      <c r="AC1419" s="311">
        <v>10</v>
      </c>
      <c r="AD1419" s="311">
        <v>2.3E-2</v>
      </c>
      <c r="AE1419" s="311">
        <v>3.9E-2</v>
      </c>
      <c r="AF1419" s="311">
        <v>8.0000000000000002E-3</v>
      </c>
      <c r="AG1419" s="311">
        <v>0.08</v>
      </c>
      <c r="AH1419" s="311" t="s">
        <v>535</v>
      </c>
      <c r="AI1419" s="311">
        <v>1.8</v>
      </c>
      <c r="AJ1419" s="311">
        <v>2E-3</v>
      </c>
      <c r="AL1419" s="311"/>
    </row>
    <row r="1420" spans="2:38" ht="15" customHeight="1" x14ac:dyDescent="0.15">
      <c r="B1420" s="435"/>
      <c r="C1420" s="433"/>
      <c r="D1420" s="299" t="s">
        <v>529</v>
      </c>
      <c r="E1420" s="300">
        <v>1</v>
      </c>
      <c r="F1420" s="301">
        <v>0</v>
      </c>
      <c r="G1420" s="301">
        <v>8</v>
      </c>
      <c r="H1420" s="301">
        <v>8</v>
      </c>
      <c r="I1420" s="301">
        <v>29</v>
      </c>
      <c r="J1420" s="301">
        <v>7</v>
      </c>
      <c r="K1420" s="301">
        <v>2</v>
      </c>
      <c r="L1420" s="301">
        <v>0.1</v>
      </c>
      <c r="M1420" s="301">
        <v>1.91</v>
      </c>
      <c r="N1420" s="301">
        <v>2.0099999999999998</v>
      </c>
      <c r="O1420" s="301"/>
      <c r="P1420" s="301" t="s">
        <v>515</v>
      </c>
      <c r="Q1420" s="301">
        <v>2.7</v>
      </c>
      <c r="R1420" s="301">
        <v>2.7</v>
      </c>
      <c r="S1420" s="302">
        <v>42</v>
      </c>
      <c r="W1420" s="311"/>
      <c r="X1420" s="311"/>
      <c r="AB1420" s="311"/>
      <c r="AC1420" s="311">
        <v>14</v>
      </c>
      <c r="AD1420" s="311">
        <v>1.2999999999999999E-2</v>
      </c>
      <c r="AE1420" s="311">
        <v>3.5999999999999997E-2</v>
      </c>
      <c r="AF1420" s="311">
        <v>8.9999999999999993E-3</v>
      </c>
      <c r="AG1420" s="311">
        <v>0.1</v>
      </c>
      <c r="AH1420" s="311" t="s">
        <v>517</v>
      </c>
      <c r="AI1420" s="311">
        <v>2.1</v>
      </c>
      <c r="AJ1420" s="311">
        <v>2E-3</v>
      </c>
      <c r="AL1420" s="311"/>
    </row>
    <row r="1421" spans="2:38" ht="15" customHeight="1" x14ac:dyDescent="0.15">
      <c r="B1421" s="435"/>
      <c r="C1421" s="433"/>
      <c r="D1421" s="299" t="s">
        <v>530</v>
      </c>
      <c r="E1421" s="300">
        <v>1</v>
      </c>
      <c r="F1421" s="301">
        <v>0</v>
      </c>
      <c r="G1421" s="301">
        <v>5</v>
      </c>
      <c r="H1421" s="301">
        <v>5</v>
      </c>
      <c r="I1421" s="301">
        <v>33</v>
      </c>
      <c r="J1421" s="301">
        <v>6</v>
      </c>
      <c r="K1421" s="301">
        <v>3</v>
      </c>
      <c r="L1421" s="301">
        <v>0.09</v>
      </c>
      <c r="M1421" s="301">
        <v>1.9</v>
      </c>
      <c r="N1421" s="301">
        <v>1.99</v>
      </c>
      <c r="O1421" s="301"/>
      <c r="P1421" s="301" t="s">
        <v>541</v>
      </c>
      <c r="Q1421" s="301">
        <v>4.5999999999999996</v>
      </c>
      <c r="R1421" s="301">
        <v>2.5</v>
      </c>
      <c r="S1421" s="302">
        <v>44</v>
      </c>
      <c r="W1421" s="311"/>
      <c r="X1421" s="311"/>
      <c r="AB1421" s="311"/>
      <c r="AC1421" s="311">
        <v>17</v>
      </c>
      <c r="AD1421" s="311">
        <v>1.9E-2</v>
      </c>
      <c r="AE1421" s="311">
        <v>2.7E-2</v>
      </c>
      <c r="AF1421" s="311">
        <v>1.6E-2</v>
      </c>
      <c r="AG1421" s="311">
        <v>0.12</v>
      </c>
      <c r="AH1421" s="311" t="s">
        <v>535</v>
      </c>
      <c r="AI1421" s="311">
        <v>1.9</v>
      </c>
      <c r="AJ1421" s="311">
        <v>2E-3</v>
      </c>
      <c r="AL1421" s="311"/>
    </row>
    <row r="1422" spans="2:38" ht="15" customHeight="1" x14ac:dyDescent="0.15">
      <c r="B1422" s="435"/>
      <c r="C1422" s="434"/>
      <c r="D1422" s="299" t="s">
        <v>531</v>
      </c>
      <c r="E1422" s="300">
        <v>1</v>
      </c>
      <c r="F1422" s="301">
        <v>0</v>
      </c>
      <c r="G1422" s="301">
        <v>2</v>
      </c>
      <c r="H1422" s="301">
        <v>2</v>
      </c>
      <c r="I1422" s="301">
        <v>37</v>
      </c>
      <c r="J1422" s="301">
        <v>4</v>
      </c>
      <c r="K1422" s="301">
        <v>3</v>
      </c>
      <c r="L1422" s="301">
        <v>7.0000000000000007E-2</v>
      </c>
      <c r="M1422" s="301">
        <v>1.89</v>
      </c>
      <c r="N1422" s="301">
        <v>1.96</v>
      </c>
      <c r="O1422" s="301"/>
      <c r="P1422" s="301" t="s">
        <v>515</v>
      </c>
      <c r="Q1422" s="301">
        <v>2</v>
      </c>
      <c r="R1422" s="301">
        <v>1.1000000000000001</v>
      </c>
      <c r="S1422" s="302">
        <v>41</v>
      </c>
      <c r="W1422" s="311"/>
      <c r="X1422" s="311"/>
      <c r="AB1422" s="311"/>
      <c r="AC1422" s="311">
        <v>17</v>
      </c>
      <c r="AD1422" s="311">
        <v>2.8000000000000001E-2</v>
      </c>
      <c r="AE1422" s="311">
        <v>1.7000000000000001E-2</v>
      </c>
      <c r="AF1422" s="311">
        <v>2.4E-2</v>
      </c>
      <c r="AG1422" s="311">
        <v>0.17</v>
      </c>
      <c r="AH1422" s="311" t="s">
        <v>535</v>
      </c>
      <c r="AI1422" s="311">
        <v>1.4</v>
      </c>
      <c r="AJ1422" s="311">
        <v>2E-3</v>
      </c>
      <c r="AL1422" s="311"/>
    </row>
    <row r="1423" spans="2:38" ht="15" customHeight="1" x14ac:dyDescent="0.15">
      <c r="B1423" s="435"/>
      <c r="C1423" s="432">
        <v>42768</v>
      </c>
      <c r="D1423" s="299" t="s">
        <v>494</v>
      </c>
      <c r="E1423" s="300">
        <v>1</v>
      </c>
      <c r="F1423" s="301">
        <v>0</v>
      </c>
      <c r="G1423" s="301">
        <v>3</v>
      </c>
      <c r="H1423" s="301">
        <v>3</v>
      </c>
      <c r="I1423" s="301">
        <v>36</v>
      </c>
      <c r="J1423" s="301">
        <v>9</v>
      </c>
      <c r="K1423" s="301">
        <v>6</v>
      </c>
      <c r="L1423" s="301">
        <v>0.06</v>
      </c>
      <c r="M1423" s="301">
        <v>1.9</v>
      </c>
      <c r="N1423" s="301">
        <v>1.96</v>
      </c>
      <c r="O1423" s="301"/>
      <c r="P1423" s="301" t="s">
        <v>541</v>
      </c>
      <c r="Q1423" s="301">
        <v>2.8</v>
      </c>
      <c r="R1423" s="301">
        <v>1</v>
      </c>
      <c r="S1423" s="302">
        <v>41</v>
      </c>
      <c r="W1423" s="311"/>
      <c r="X1423" s="311"/>
      <c r="AB1423" s="311"/>
      <c r="AC1423" s="311">
        <v>23</v>
      </c>
      <c r="AD1423" s="311">
        <v>2.1999999999999999E-2</v>
      </c>
      <c r="AE1423" s="311">
        <v>1.2999999999999999E-2</v>
      </c>
      <c r="AF1423" s="311">
        <v>2.4E-2</v>
      </c>
      <c r="AG1423" s="311">
        <v>0.19</v>
      </c>
      <c r="AH1423" s="311" t="s">
        <v>532</v>
      </c>
      <c r="AI1423" s="311">
        <v>2.7</v>
      </c>
      <c r="AJ1423" s="311">
        <v>1E-3</v>
      </c>
      <c r="AL1423" s="311"/>
    </row>
    <row r="1424" spans="2:38" ht="15" customHeight="1" x14ac:dyDescent="0.15">
      <c r="B1424" s="435"/>
      <c r="C1424" s="433"/>
      <c r="D1424" s="299" t="s">
        <v>497</v>
      </c>
      <c r="E1424" s="300">
        <v>1</v>
      </c>
      <c r="F1424" s="301">
        <v>0</v>
      </c>
      <c r="G1424" s="301">
        <v>4</v>
      </c>
      <c r="H1424" s="301">
        <v>4</v>
      </c>
      <c r="I1424" s="301">
        <v>35</v>
      </c>
      <c r="J1424" s="301">
        <v>8</v>
      </c>
      <c r="K1424" s="301">
        <v>4</v>
      </c>
      <c r="L1424" s="301">
        <v>7.0000000000000007E-2</v>
      </c>
      <c r="M1424" s="301">
        <v>1.89</v>
      </c>
      <c r="N1424" s="301">
        <v>1.96</v>
      </c>
      <c r="O1424" s="301"/>
      <c r="P1424" s="301" t="s">
        <v>515</v>
      </c>
      <c r="Q1424" s="301">
        <v>0.7</v>
      </c>
      <c r="R1424" s="301">
        <v>-1.9</v>
      </c>
      <c r="S1424" s="302">
        <v>48</v>
      </c>
      <c r="W1424" s="311"/>
      <c r="X1424" s="311"/>
      <c r="AB1424" s="311"/>
      <c r="AC1424" s="311">
        <v>12</v>
      </c>
      <c r="AD1424" s="311">
        <v>2.1999999999999999E-2</v>
      </c>
      <c r="AE1424" s="311">
        <v>1.9E-2</v>
      </c>
      <c r="AF1424" s="311">
        <v>1.9E-2</v>
      </c>
      <c r="AG1424" s="311">
        <v>0.16</v>
      </c>
      <c r="AH1424" s="311" t="s">
        <v>495</v>
      </c>
      <c r="AI1424" s="311">
        <v>3</v>
      </c>
      <c r="AJ1424" s="311">
        <v>2E-3</v>
      </c>
      <c r="AL1424" s="311"/>
    </row>
    <row r="1425" spans="2:38" ht="15" customHeight="1" x14ac:dyDescent="0.15">
      <c r="B1425" s="435"/>
      <c r="C1425" s="433"/>
      <c r="D1425" s="299" t="s">
        <v>499</v>
      </c>
      <c r="E1425" s="300">
        <v>1</v>
      </c>
      <c r="F1425" s="301">
        <v>0</v>
      </c>
      <c r="G1425" s="301">
        <v>5</v>
      </c>
      <c r="H1425" s="301">
        <v>5</v>
      </c>
      <c r="I1425" s="301">
        <v>33</v>
      </c>
      <c r="J1425" s="301">
        <v>4</v>
      </c>
      <c r="K1425" s="301">
        <v>1</v>
      </c>
      <c r="L1425" s="301">
        <v>0.06</v>
      </c>
      <c r="M1425" s="301">
        <v>1.89</v>
      </c>
      <c r="N1425" s="301">
        <v>1.95</v>
      </c>
      <c r="O1425" s="301"/>
      <c r="P1425" s="301" t="s">
        <v>549</v>
      </c>
      <c r="Q1425" s="301">
        <v>4.3</v>
      </c>
      <c r="R1425" s="301">
        <v>1.1000000000000001</v>
      </c>
      <c r="S1425" s="302">
        <v>32</v>
      </c>
      <c r="W1425" s="311"/>
      <c r="X1425" s="311"/>
      <c r="AB1425" s="311"/>
      <c r="AC1425" s="311">
        <v>2</v>
      </c>
      <c r="AD1425" s="311">
        <v>7.0000000000000001E-3</v>
      </c>
      <c r="AE1425" s="311">
        <v>2.9000000000000001E-2</v>
      </c>
      <c r="AF1425" s="311">
        <v>8.0000000000000002E-3</v>
      </c>
      <c r="AG1425" s="311">
        <v>0.1</v>
      </c>
      <c r="AH1425" s="311" t="s">
        <v>515</v>
      </c>
      <c r="AI1425" s="311">
        <v>2.7</v>
      </c>
      <c r="AJ1425" s="311">
        <v>1E-3</v>
      </c>
      <c r="AL1425" s="311"/>
    </row>
    <row r="1426" spans="2:38" ht="15" customHeight="1" x14ac:dyDescent="0.15">
      <c r="B1426" s="435"/>
      <c r="C1426" s="433"/>
      <c r="D1426" s="299" t="s">
        <v>502</v>
      </c>
      <c r="E1426" s="300">
        <v>0</v>
      </c>
      <c r="F1426" s="301">
        <v>0</v>
      </c>
      <c r="G1426" s="301">
        <v>2</v>
      </c>
      <c r="H1426" s="301">
        <v>2</v>
      </c>
      <c r="I1426" s="301">
        <v>36</v>
      </c>
      <c r="J1426" s="301">
        <v>8</v>
      </c>
      <c r="K1426" s="301">
        <v>-2</v>
      </c>
      <c r="L1426" s="301">
        <v>0.05</v>
      </c>
      <c r="M1426" s="301">
        <v>1.89</v>
      </c>
      <c r="N1426" s="301">
        <v>1.94</v>
      </c>
      <c r="O1426" s="301"/>
      <c r="P1426" s="301" t="s">
        <v>549</v>
      </c>
      <c r="Q1426" s="301">
        <v>2.1</v>
      </c>
      <c r="R1426" s="301">
        <v>0.3</v>
      </c>
      <c r="S1426" s="302">
        <v>50</v>
      </c>
      <c r="W1426" s="311"/>
      <c r="X1426" s="311"/>
      <c r="AB1426" s="311"/>
      <c r="AC1426" s="311">
        <v>3</v>
      </c>
      <c r="AD1426" s="311">
        <v>6.0000000000000001E-3</v>
      </c>
      <c r="AE1426" s="311">
        <v>3.3000000000000002E-2</v>
      </c>
      <c r="AF1426" s="311">
        <v>5.0000000000000001E-3</v>
      </c>
      <c r="AG1426" s="311">
        <v>0.09</v>
      </c>
      <c r="AH1426" s="311" t="s">
        <v>541</v>
      </c>
      <c r="AI1426" s="311">
        <v>4.5999999999999996</v>
      </c>
      <c r="AJ1426" s="311">
        <v>1E-3</v>
      </c>
      <c r="AL1426" s="311"/>
    </row>
    <row r="1427" spans="2:38" ht="15" customHeight="1" x14ac:dyDescent="0.15">
      <c r="B1427" s="435"/>
      <c r="C1427" s="433"/>
      <c r="D1427" s="299" t="s">
        <v>505</v>
      </c>
      <c r="E1427" s="300">
        <v>1</v>
      </c>
      <c r="F1427" s="301">
        <v>0</v>
      </c>
      <c r="G1427" s="301">
        <v>4</v>
      </c>
      <c r="H1427" s="301">
        <v>4</v>
      </c>
      <c r="I1427" s="301">
        <v>33</v>
      </c>
      <c r="J1427" s="301">
        <v>7</v>
      </c>
      <c r="K1427" s="301">
        <v>8</v>
      </c>
      <c r="L1427" s="301">
        <v>0.04</v>
      </c>
      <c r="M1427" s="301">
        <v>1.9</v>
      </c>
      <c r="N1427" s="301">
        <v>1.94</v>
      </c>
      <c r="O1427" s="301"/>
      <c r="P1427" s="301" t="s">
        <v>541</v>
      </c>
      <c r="Q1427" s="301">
        <v>1.4</v>
      </c>
      <c r="R1427" s="301">
        <v>-1.8</v>
      </c>
      <c r="S1427" s="302">
        <v>53</v>
      </c>
      <c r="W1427" s="311"/>
      <c r="X1427" s="311"/>
      <c r="AB1427" s="311"/>
      <c r="AC1427" s="311">
        <v>3</v>
      </c>
      <c r="AD1427" s="311">
        <v>4.0000000000000001E-3</v>
      </c>
      <c r="AE1427" s="311">
        <v>3.6999999999999998E-2</v>
      </c>
      <c r="AF1427" s="311">
        <v>2E-3</v>
      </c>
      <c r="AG1427" s="311">
        <v>7.0000000000000007E-2</v>
      </c>
      <c r="AH1427" s="311" t="s">
        <v>515</v>
      </c>
      <c r="AI1427" s="311">
        <v>2</v>
      </c>
      <c r="AJ1427" s="311">
        <v>1E-3</v>
      </c>
      <c r="AL1427" s="311"/>
    </row>
    <row r="1428" spans="2:38" ht="15" customHeight="1" x14ac:dyDescent="0.15">
      <c r="B1428" s="435"/>
      <c r="C1428" s="433"/>
      <c r="D1428" s="299" t="s">
        <v>507</v>
      </c>
      <c r="E1428" s="300">
        <v>1</v>
      </c>
      <c r="F1428" s="301">
        <v>0</v>
      </c>
      <c r="G1428" s="301">
        <v>4</v>
      </c>
      <c r="H1428" s="301">
        <v>4</v>
      </c>
      <c r="I1428" s="301">
        <v>34</v>
      </c>
      <c r="J1428" s="301">
        <v>6</v>
      </c>
      <c r="K1428" s="301">
        <v>1</v>
      </c>
      <c r="L1428" s="301">
        <v>0.08</v>
      </c>
      <c r="M1428" s="301">
        <v>1.9</v>
      </c>
      <c r="N1428" s="301">
        <v>1.98</v>
      </c>
      <c r="O1428" s="301"/>
      <c r="P1428" s="301" t="s">
        <v>495</v>
      </c>
      <c r="Q1428" s="301">
        <v>2.2000000000000002</v>
      </c>
      <c r="R1428" s="301">
        <v>-3.1</v>
      </c>
      <c r="S1428" s="302">
        <v>57</v>
      </c>
      <c r="W1428" s="311"/>
      <c r="X1428" s="311"/>
      <c r="AB1428" s="311"/>
      <c r="AC1428" s="311">
        <v>6</v>
      </c>
      <c r="AD1428" s="311">
        <v>8.9999999999999993E-3</v>
      </c>
      <c r="AE1428" s="311">
        <v>3.5999999999999997E-2</v>
      </c>
      <c r="AF1428" s="311">
        <v>3.0000000000000001E-3</v>
      </c>
      <c r="AG1428" s="311">
        <v>0.06</v>
      </c>
      <c r="AH1428" s="311" t="s">
        <v>541</v>
      </c>
      <c r="AI1428" s="311">
        <v>2.8</v>
      </c>
      <c r="AJ1428" s="311">
        <v>1E-3</v>
      </c>
      <c r="AL1428" s="311"/>
    </row>
    <row r="1429" spans="2:38" ht="15" customHeight="1" x14ac:dyDescent="0.15">
      <c r="B1429" s="435"/>
      <c r="C1429" s="433"/>
      <c r="D1429" s="299" t="s">
        <v>510</v>
      </c>
      <c r="E1429" s="300">
        <v>1</v>
      </c>
      <c r="F1429" s="301">
        <v>0</v>
      </c>
      <c r="G1429" s="301">
        <v>10</v>
      </c>
      <c r="H1429" s="301">
        <v>10</v>
      </c>
      <c r="I1429" s="301">
        <v>25</v>
      </c>
      <c r="J1429" s="301">
        <v>10</v>
      </c>
      <c r="K1429" s="301">
        <v>5</v>
      </c>
      <c r="L1429" s="301">
        <v>0.08</v>
      </c>
      <c r="M1429" s="301">
        <v>1.9</v>
      </c>
      <c r="N1429" s="301">
        <v>1.98</v>
      </c>
      <c r="O1429" s="301"/>
      <c r="P1429" s="301" t="s">
        <v>537</v>
      </c>
      <c r="Q1429" s="301">
        <v>0.7</v>
      </c>
      <c r="R1429" s="301">
        <v>-3.7</v>
      </c>
      <c r="S1429" s="302">
        <v>61</v>
      </c>
      <c r="W1429" s="311"/>
      <c r="X1429" s="311"/>
      <c r="AB1429" s="311"/>
      <c r="AC1429" s="311">
        <v>4</v>
      </c>
      <c r="AD1429" s="311">
        <v>8.0000000000000002E-3</v>
      </c>
      <c r="AE1429" s="311">
        <v>3.5000000000000003E-2</v>
      </c>
      <c r="AF1429" s="311">
        <v>4.0000000000000001E-3</v>
      </c>
      <c r="AG1429" s="311">
        <v>7.0000000000000007E-2</v>
      </c>
      <c r="AH1429" s="311" t="s">
        <v>515</v>
      </c>
      <c r="AI1429" s="311">
        <v>0.7</v>
      </c>
      <c r="AJ1429" s="311">
        <v>1E-3</v>
      </c>
      <c r="AL1429" s="311"/>
    </row>
    <row r="1430" spans="2:38" ht="15" customHeight="1" x14ac:dyDescent="0.15">
      <c r="B1430" s="435"/>
      <c r="C1430" s="433"/>
      <c r="D1430" s="299" t="s">
        <v>512</v>
      </c>
      <c r="E1430" s="300">
        <v>1</v>
      </c>
      <c r="F1430" s="301">
        <v>3</v>
      </c>
      <c r="G1430" s="301">
        <v>20</v>
      </c>
      <c r="H1430" s="301">
        <v>23</v>
      </c>
      <c r="I1430" s="301">
        <v>18</v>
      </c>
      <c r="J1430" s="301">
        <v>6</v>
      </c>
      <c r="K1430" s="301">
        <v>5</v>
      </c>
      <c r="L1430" s="301">
        <v>0.12</v>
      </c>
      <c r="M1430" s="301">
        <v>1.9</v>
      </c>
      <c r="N1430" s="301">
        <v>2.02</v>
      </c>
      <c r="O1430" s="301"/>
      <c r="P1430" s="301" t="s">
        <v>538</v>
      </c>
      <c r="Q1430" s="301">
        <v>0.2</v>
      </c>
      <c r="R1430" s="301">
        <v>0</v>
      </c>
      <c r="S1430" s="302">
        <v>55</v>
      </c>
      <c r="W1430" s="311"/>
      <c r="X1430" s="311"/>
      <c r="AB1430" s="311"/>
      <c r="AC1430" s="311">
        <v>1</v>
      </c>
      <c r="AD1430" s="311">
        <v>4.0000000000000001E-3</v>
      </c>
      <c r="AE1430" s="311">
        <v>3.3000000000000002E-2</v>
      </c>
      <c r="AF1430" s="311">
        <v>5.0000000000000001E-3</v>
      </c>
      <c r="AG1430" s="311">
        <v>0.06</v>
      </c>
      <c r="AH1430" s="311" t="s">
        <v>549</v>
      </c>
      <c r="AI1430" s="311">
        <v>4.3</v>
      </c>
      <c r="AJ1430" s="311">
        <v>1E-3</v>
      </c>
      <c r="AL1430" s="311"/>
    </row>
    <row r="1431" spans="2:38" ht="15" customHeight="1" x14ac:dyDescent="0.15">
      <c r="B1431" s="435"/>
      <c r="C1431" s="433"/>
      <c r="D1431" s="299" t="s">
        <v>513</v>
      </c>
      <c r="E1431" s="300">
        <v>1</v>
      </c>
      <c r="F1431" s="301">
        <v>1</v>
      </c>
      <c r="G1431" s="301">
        <v>13</v>
      </c>
      <c r="H1431" s="301">
        <v>14</v>
      </c>
      <c r="I1431" s="301">
        <v>25</v>
      </c>
      <c r="J1431" s="301">
        <v>10</v>
      </c>
      <c r="K1431" s="301">
        <v>1</v>
      </c>
      <c r="L1431" s="301">
        <v>0.08</v>
      </c>
      <c r="M1431" s="301">
        <v>1.9</v>
      </c>
      <c r="N1431" s="301">
        <v>1.98</v>
      </c>
      <c r="O1431" s="301"/>
      <c r="P1431" s="301" t="s">
        <v>532</v>
      </c>
      <c r="Q1431" s="301">
        <v>0.8</v>
      </c>
      <c r="R1431" s="301">
        <v>2.2000000000000002</v>
      </c>
      <c r="S1431" s="302">
        <v>38</v>
      </c>
      <c r="W1431" s="311"/>
      <c r="X1431" s="311"/>
      <c r="AB1431" s="311"/>
      <c r="AC1431" s="311">
        <v>-2</v>
      </c>
      <c r="AD1431" s="311">
        <v>8.0000000000000002E-3</v>
      </c>
      <c r="AE1431" s="311">
        <v>3.5999999999999997E-2</v>
      </c>
      <c r="AF1431" s="311">
        <v>2E-3</v>
      </c>
      <c r="AG1431" s="311">
        <v>0.05</v>
      </c>
      <c r="AH1431" s="311" t="s">
        <v>549</v>
      </c>
      <c r="AI1431" s="311">
        <v>2.1</v>
      </c>
      <c r="AJ1431" s="311">
        <v>0</v>
      </c>
      <c r="AL1431" s="311"/>
    </row>
    <row r="1432" spans="2:38" ht="15" customHeight="1" thickBot="1" x14ac:dyDescent="0.2">
      <c r="B1432" s="435"/>
      <c r="C1432" s="433"/>
      <c r="D1432" s="312" t="s">
        <v>514</v>
      </c>
      <c r="E1432" s="313">
        <v>1</v>
      </c>
      <c r="F1432" s="306">
        <v>1</v>
      </c>
      <c r="G1432" s="306">
        <v>9</v>
      </c>
      <c r="H1432" s="306">
        <v>10</v>
      </c>
      <c r="I1432" s="306">
        <v>29</v>
      </c>
      <c r="J1432" s="306">
        <v>7</v>
      </c>
      <c r="K1432" s="306">
        <v>3</v>
      </c>
      <c r="L1432" s="306">
        <v>0.1</v>
      </c>
      <c r="M1432" s="306">
        <v>1.9</v>
      </c>
      <c r="N1432" s="306">
        <v>2</v>
      </c>
      <c r="O1432" s="306"/>
      <c r="P1432" s="306" t="s">
        <v>500</v>
      </c>
      <c r="Q1432" s="306">
        <v>2</v>
      </c>
      <c r="R1432" s="306">
        <v>3.2</v>
      </c>
      <c r="S1432" s="307">
        <v>29</v>
      </c>
      <c r="W1432" s="311"/>
      <c r="X1432" s="311"/>
      <c r="AB1432" s="311"/>
      <c r="AC1432" s="311">
        <v>8</v>
      </c>
      <c r="AD1432" s="311">
        <v>7.0000000000000001E-3</v>
      </c>
      <c r="AE1432" s="311">
        <v>3.3000000000000002E-2</v>
      </c>
      <c r="AF1432" s="311">
        <v>4.0000000000000001E-3</v>
      </c>
      <c r="AG1432" s="311">
        <v>0.04</v>
      </c>
      <c r="AH1432" s="311" t="s">
        <v>541</v>
      </c>
      <c r="AI1432" s="311">
        <v>1.4</v>
      </c>
      <c r="AJ1432" s="311">
        <v>1E-3</v>
      </c>
      <c r="AL1432" s="311"/>
    </row>
    <row r="1433" spans="2:38" ht="15" customHeight="1" x14ac:dyDescent="0.15">
      <c r="B1433" s="437"/>
      <c r="C1433" s="433"/>
      <c r="D1433" s="295" t="s">
        <v>516</v>
      </c>
      <c r="E1433" s="296">
        <v>1</v>
      </c>
      <c r="F1433" s="297">
        <v>2</v>
      </c>
      <c r="G1433" s="297">
        <v>8</v>
      </c>
      <c r="H1433" s="297">
        <v>10</v>
      </c>
      <c r="I1433" s="297">
        <v>31</v>
      </c>
      <c r="J1433" s="297">
        <v>8</v>
      </c>
      <c r="K1433" s="297">
        <v>0</v>
      </c>
      <c r="L1433" s="297">
        <v>0.06</v>
      </c>
      <c r="M1433" s="297">
        <v>1.89</v>
      </c>
      <c r="N1433" s="297">
        <v>1.95</v>
      </c>
      <c r="O1433" s="297"/>
      <c r="P1433" s="297" t="s">
        <v>495</v>
      </c>
      <c r="Q1433" s="297">
        <v>1.4</v>
      </c>
      <c r="R1433" s="297">
        <v>4.5999999999999996</v>
      </c>
      <c r="S1433" s="298">
        <v>22</v>
      </c>
      <c r="W1433" s="311"/>
      <c r="X1433" s="311"/>
      <c r="AB1433" s="311"/>
      <c r="AC1433" s="311">
        <v>1</v>
      </c>
      <c r="AD1433" s="311">
        <v>6.0000000000000001E-3</v>
      </c>
      <c r="AE1433" s="311">
        <v>3.4000000000000002E-2</v>
      </c>
      <c r="AF1433" s="311">
        <v>4.0000000000000001E-3</v>
      </c>
      <c r="AG1433" s="311">
        <v>0.08</v>
      </c>
      <c r="AH1433" s="311" t="s">
        <v>495</v>
      </c>
      <c r="AI1433" s="311">
        <v>2.2000000000000002</v>
      </c>
      <c r="AJ1433" s="311">
        <v>1E-3</v>
      </c>
      <c r="AL1433" s="311"/>
    </row>
    <row r="1434" spans="2:38" ht="15" customHeight="1" x14ac:dyDescent="0.15">
      <c r="B1434" s="437"/>
      <c r="C1434" s="433"/>
      <c r="D1434" s="299" t="s">
        <v>518</v>
      </c>
      <c r="E1434" s="300">
        <v>1</v>
      </c>
      <c r="F1434" s="301">
        <v>0</v>
      </c>
      <c r="G1434" s="301">
        <v>5</v>
      </c>
      <c r="H1434" s="301">
        <v>5</v>
      </c>
      <c r="I1434" s="301">
        <v>33</v>
      </c>
      <c r="J1434" s="301">
        <v>10</v>
      </c>
      <c r="K1434" s="301">
        <v>6</v>
      </c>
      <c r="L1434" s="301">
        <v>0.08</v>
      </c>
      <c r="M1434" s="301">
        <v>1.89</v>
      </c>
      <c r="N1434" s="301">
        <v>1.97</v>
      </c>
      <c r="O1434" s="301"/>
      <c r="P1434" s="301" t="s">
        <v>495</v>
      </c>
      <c r="Q1434" s="301">
        <v>2.5</v>
      </c>
      <c r="R1434" s="301">
        <v>5.6</v>
      </c>
      <c r="S1434" s="302">
        <v>22</v>
      </c>
      <c r="W1434" s="311"/>
      <c r="X1434" s="311"/>
      <c r="AB1434" s="311"/>
      <c r="AC1434" s="311">
        <v>5</v>
      </c>
      <c r="AD1434" s="311">
        <v>0.01</v>
      </c>
      <c r="AE1434" s="311">
        <v>2.5000000000000001E-2</v>
      </c>
      <c r="AF1434" s="311">
        <v>0.01</v>
      </c>
      <c r="AG1434" s="311">
        <v>0.08</v>
      </c>
      <c r="AH1434" s="311" t="s">
        <v>537</v>
      </c>
      <c r="AI1434" s="311">
        <v>0.7</v>
      </c>
      <c r="AJ1434" s="311">
        <v>1E-3</v>
      </c>
      <c r="AL1434" s="311"/>
    </row>
    <row r="1435" spans="2:38" ht="15" customHeight="1" x14ac:dyDescent="0.15">
      <c r="B1435" s="437"/>
      <c r="C1435" s="433"/>
      <c r="D1435" s="299" t="s">
        <v>519</v>
      </c>
      <c r="E1435" s="300">
        <v>0</v>
      </c>
      <c r="F1435" s="301">
        <v>0</v>
      </c>
      <c r="G1435" s="301">
        <v>4</v>
      </c>
      <c r="H1435" s="301">
        <v>4</v>
      </c>
      <c r="I1435" s="301">
        <v>34</v>
      </c>
      <c r="J1435" s="301">
        <v>6</v>
      </c>
      <c r="K1435" s="301">
        <v>2</v>
      </c>
      <c r="L1435" s="301">
        <v>7.0000000000000007E-2</v>
      </c>
      <c r="M1435" s="301">
        <v>1.88</v>
      </c>
      <c r="N1435" s="301">
        <v>1.95</v>
      </c>
      <c r="O1435" s="301"/>
      <c r="P1435" s="301" t="s">
        <v>541</v>
      </c>
      <c r="Q1435" s="301">
        <v>4.3</v>
      </c>
      <c r="R1435" s="301">
        <v>8</v>
      </c>
      <c r="S1435" s="302">
        <v>17</v>
      </c>
      <c r="W1435" s="311"/>
      <c r="X1435" s="311"/>
      <c r="AB1435" s="311"/>
      <c r="AC1435" s="311">
        <v>5</v>
      </c>
      <c r="AD1435" s="311">
        <v>6.0000000000000001E-3</v>
      </c>
      <c r="AE1435" s="311">
        <v>1.7999999999999999E-2</v>
      </c>
      <c r="AF1435" s="311">
        <v>2.3E-2</v>
      </c>
      <c r="AG1435" s="311">
        <v>0.12</v>
      </c>
      <c r="AH1435" s="311" t="s">
        <v>538</v>
      </c>
      <c r="AI1435" s="311">
        <v>0.2</v>
      </c>
      <c r="AJ1435" s="311">
        <v>1E-3</v>
      </c>
      <c r="AL1435" s="311"/>
    </row>
    <row r="1436" spans="2:38" ht="15" customHeight="1" x14ac:dyDescent="0.15">
      <c r="B1436" s="437"/>
      <c r="C1436" s="433"/>
      <c r="D1436" s="299" t="s">
        <v>521</v>
      </c>
      <c r="E1436" s="300">
        <v>1</v>
      </c>
      <c r="F1436" s="301">
        <v>0</v>
      </c>
      <c r="G1436" s="301">
        <v>3</v>
      </c>
      <c r="H1436" s="301">
        <v>3</v>
      </c>
      <c r="I1436" s="301">
        <v>36</v>
      </c>
      <c r="J1436" s="301">
        <v>11</v>
      </c>
      <c r="K1436" s="301">
        <v>2</v>
      </c>
      <c r="L1436" s="301">
        <v>0.06</v>
      </c>
      <c r="M1436" s="301">
        <v>1.88</v>
      </c>
      <c r="N1436" s="301">
        <v>1.94</v>
      </c>
      <c r="O1436" s="301"/>
      <c r="P1436" s="301" t="s">
        <v>265</v>
      </c>
      <c r="Q1436" s="301">
        <v>4.7</v>
      </c>
      <c r="R1436" s="301">
        <v>7.9</v>
      </c>
      <c r="S1436" s="302">
        <v>16</v>
      </c>
      <c r="W1436" s="311"/>
      <c r="X1436" s="311"/>
      <c r="AB1436" s="311"/>
      <c r="AC1436" s="311">
        <v>1</v>
      </c>
      <c r="AD1436" s="311">
        <v>0.01</v>
      </c>
      <c r="AE1436" s="311">
        <v>2.5000000000000001E-2</v>
      </c>
      <c r="AF1436" s="311">
        <v>1.4E-2</v>
      </c>
      <c r="AG1436" s="311">
        <v>0.08</v>
      </c>
      <c r="AH1436" s="311" t="s">
        <v>532</v>
      </c>
      <c r="AI1436" s="311">
        <v>0.8</v>
      </c>
      <c r="AJ1436" s="311">
        <v>1E-3</v>
      </c>
      <c r="AL1436" s="311"/>
    </row>
    <row r="1437" spans="2:38" ht="15" customHeight="1" x14ac:dyDescent="0.15">
      <c r="B1437" s="437"/>
      <c r="C1437" s="433"/>
      <c r="D1437" s="299" t="s">
        <v>522</v>
      </c>
      <c r="E1437" s="300">
        <v>0</v>
      </c>
      <c r="F1437" s="301">
        <v>0</v>
      </c>
      <c r="G1437" s="301">
        <v>3</v>
      </c>
      <c r="H1437" s="301">
        <v>3</v>
      </c>
      <c r="I1437" s="301">
        <v>39</v>
      </c>
      <c r="J1437" s="301">
        <v>17</v>
      </c>
      <c r="K1437" s="301">
        <v>4</v>
      </c>
      <c r="L1437" s="301">
        <v>0.06</v>
      </c>
      <c r="M1437" s="301">
        <v>1.89</v>
      </c>
      <c r="N1437" s="301">
        <v>1.95</v>
      </c>
      <c r="O1437" s="301"/>
      <c r="P1437" s="301" t="s">
        <v>265</v>
      </c>
      <c r="Q1437" s="301">
        <v>5.7</v>
      </c>
      <c r="R1437" s="301">
        <v>6.9</v>
      </c>
      <c r="S1437" s="302">
        <v>19</v>
      </c>
      <c r="W1437" s="311"/>
      <c r="X1437" s="311"/>
      <c r="AB1437" s="311"/>
      <c r="AC1437" s="311">
        <v>3</v>
      </c>
      <c r="AD1437" s="311">
        <v>7.0000000000000001E-3</v>
      </c>
      <c r="AE1437" s="311">
        <v>2.9000000000000001E-2</v>
      </c>
      <c r="AF1437" s="311">
        <v>0.01</v>
      </c>
      <c r="AG1437" s="311">
        <v>0.1</v>
      </c>
      <c r="AH1437" s="311" t="s">
        <v>500</v>
      </c>
      <c r="AI1437" s="311">
        <v>2</v>
      </c>
      <c r="AJ1437" s="311">
        <v>1E-3</v>
      </c>
      <c r="AL1437" s="311"/>
    </row>
    <row r="1438" spans="2:38" ht="15" customHeight="1" x14ac:dyDescent="0.15">
      <c r="B1438" s="437"/>
      <c r="C1438" s="433"/>
      <c r="D1438" s="299" t="s">
        <v>523</v>
      </c>
      <c r="E1438" s="300">
        <v>0</v>
      </c>
      <c r="F1438" s="301">
        <v>0</v>
      </c>
      <c r="G1438" s="301">
        <v>2</v>
      </c>
      <c r="H1438" s="301">
        <v>2</v>
      </c>
      <c r="I1438" s="301">
        <v>38</v>
      </c>
      <c r="J1438" s="301">
        <v>16</v>
      </c>
      <c r="K1438" s="301">
        <v>6</v>
      </c>
      <c r="L1438" s="301">
        <v>0.04</v>
      </c>
      <c r="M1438" s="301">
        <v>1.89</v>
      </c>
      <c r="N1438" s="301">
        <v>1.93</v>
      </c>
      <c r="O1438" s="301"/>
      <c r="P1438" s="301" t="s">
        <v>265</v>
      </c>
      <c r="Q1438" s="301">
        <v>3.6</v>
      </c>
      <c r="R1438" s="301">
        <v>5.7</v>
      </c>
      <c r="S1438" s="302">
        <v>26</v>
      </c>
      <c r="W1438" s="311"/>
      <c r="X1438" s="311"/>
      <c r="AB1438" s="311"/>
      <c r="AC1438" s="311">
        <v>0</v>
      </c>
      <c r="AD1438" s="311">
        <v>8.0000000000000002E-3</v>
      </c>
      <c r="AE1438" s="311">
        <v>3.1E-2</v>
      </c>
      <c r="AF1438" s="311">
        <v>0.01</v>
      </c>
      <c r="AG1438" s="311">
        <v>0.06</v>
      </c>
      <c r="AH1438" s="311" t="s">
        <v>495</v>
      </c>
      <c r="AI1438" s="311">
        <v>1.4</v>
      </c>
      <c r="AJ1438" s="311">
        <v>1E-3</v>
      </c>
      <c r="AL1438" s="311"/>
    </row>
    <row r="1439" spans="2:38" ht="15" customHeight="1" x14ac:dyDescent="0.15">
      <c r="B1439" s="437"/>
      <c r="C1439" s="433"/>
      <c r="D1439" s="299" t="s">
        <v>524</v>
      </c>
      <c r="E1439" s="300">
        <v>0</v>
      </c>
      <c r="F1439" s="301">
        <v>0</v>
      </c>
      <c r="G1439" s="301">
        <v>6</v>
      </c>
      <c r="H1439" s="301">
        <v>6</v>
      </c>
      <c r="I1439" s="301">
        <v>34</v>
      </c>
      <c r="J1439" s="301">
        <v>6</v>
      </c>
      <c r="K1439" s="301">
        <v>7</v>
      </c>
      <c r="L1439" s="301">
        <v>0.08</v>
      </c>
      <c r="M1439" s="301">
        <v>1.88</v>
      </c>
      <c r="N1439" s="301">
        <v>1.96</v>
      </c>
      <c r="O1439" s="301"/>
      <c r="P1439" s="301" t="s">
        <v>495</v>
      </c>
      <c r="Q1439" s="301">
        <v>1.2</v>
      </c>
      <c r="R1439" s="301">
        <v>3.6</v>
      </c>
      <c r="S1439" s="302">
        <v>28</v>
      </c>
      <c r="W1439" s="311"/>
      <c r="X1439" s="311"/>
      <c r="AB1439" s="311"/>
      <c r="AC1439" s="311">
        <v>6</v>
      </c>
      <c r="AD1439" s="311">
        <v>0.01</v>
      </c>
      <c r="AE1439" s="311">
        <v>3.3000000000000002E-2</v>
      </c>
      <c r="AF1439" s="311">
        <v>5.0000000000000001E-3</v>
      </c>
      <c r="AG1439" s="311">
        <v>0.08</v>
      </c>
      <c r="AH1439" s="311" t="s">
        <v>495</v>
      </c>
      <c r="AI1439" s="311">
        <v>2.5</v>
      </c>
      <c r="AJ1439" s="311">
        <v>1E-3</v>
      </c>
      <c r="AL1439" s="311"/>
    </row>
    <row r="1440" spans="2:38" ht="15" customHeight="1" x14ac:dyDescent="0.15">
      <c r="B1440" s="437"/>
      <c r="C1440" s="433"/>
      <c r="D1440" s="299" t="s">
        <v>525</v>
      </c>
      <c r="E1440" s="300">
        <v>0</v>
      </c>
      <c r="F1440" s="301">
        <v>0</v>
      </c>
      <c r="G1440" s="301">
        <v>11</v>
      </c>
      <c r="H1440" s="301">
        <v>11</v>
      </c>
      <c r="I1440" s="301">
        <v>27</v>
      </c>
      <c r="J1440" s="301">
        <v>14</v>
      </c>
      <c r="K1440" s="301">
        <v>6</v>
      </c>
      <c r="L1440" s="301">
        <v>0.13</v>
      </c>
      <c r="M1440" s="301">
        <v>1.88</v>
      </c>
      <c r="N1440" s="301">
        <v>2.0099999999999998</v>
      </c>
      <c r="O1440" s="301"/>
      <c r="P1440" s="301" t="s">
        <v>534</v>
      </c>
      <c r="Q1440" s="301">
        <v>0.9</v>
      </c>
      <c r="R1440" s="301">
        <v>0.6</v>
      </c>
      <c r="S1440" s="302">
        <v>29</v>
      </c>
      <c r="W1440" s="311"/>
      <c r="X1440" s="311"/>
      <c r="AB1440" s="311"/>
      <c r="AC1440" s="311">
        <v>2</v>
      </c>
      <c r="AD1440" s="311">
        <v>6.0000000000000001E-3</v>
      </c>
      <c r="AE1440" s="311">
        <v>3.4000000000000002E-2</v>
      </c>
      <c r="AF1440" s="311">
        <v>4.0000000000000001E-3</v>
      </c>
      <c r="AG1440" s="311">
        <v>7.0000000000000007E-2</v>
      </c>
      <c r="AH1440" s="311" t="s">
        <v>541</v>
      </c>
      <c r="AI1440" s="311">
        <v>4.3</v>
      </c>
      <c r="AJ1440" s="311">
        <v>0</v>
      </c>
      <c r="AL1440" s="311"/>
    </row>
    <row r="1441" spans="2:38" ht="15" customHeight="1" x14ac:dyDescent="0.15">
      <c r="B1441" s="437"/>
      <c r="C1441" s="433"/>
      <c r="D1441" s="299" t="s">
        <v>526</v>
      </c>
      <c r="E1441" s="300">
        <v>0</v>
      </c>
      <c r="F1441" s="301">
        <v>0</v>
      </c>
      <c r="G1441" s="301">
        <v>7</v>
      </c>
      <c r="H1441" s="301">
        <v>7</v>
      </c>
      <c r="I1441" s="301">
        <v>32</v>
      </c>
      <c r="J1441" s="301">
        <v>15</v>
      </c>
      <c r="K1441" s="301">
        <v>2</v>
      </c>
      <c r="L1441" s="301">
        <v>0.13</v>
      </c>
      <c r="M1441" s="301">
        <v>1.89</v>
      </c>
      <c r="N1441" s="301">
        <v>2.02</v>
      </c>
      <c r="O1441" s="301"/>
      <c r="P1441" s="301" t="s">
        <v>517</v>
      </c>
      <c r="Q1441" s="301">
        <v>3.1</v>
      </c>
      <c r="R1441" s="301">
        <v>2.8</v>
      </c>
      <c r="S1441" s="302">
        <v>34</v>
      </c>
      <c r="W1441" s="311"/>
      <c r="X1441" s="311"/>
      <c r="AB1441" s="311"/>
      <c r="AC1441" s="311">
        <v>2</v>
      </c>
      <c r="AD1441" s="311">
        <v>1.0999999999999999E-2</v>
      </c>
      <c r="AE1441" s="311">
        <v>3.5999999999999997E-2</v>
      </c>
      <c r="AF1441" s="311">
        <v>3.0000000000000001E-3</v>
      </c>
      <c r="AG1441" s="311">
        <v>0.06</v>
      </c>
      <c r="AH1441" s="311" t="s">
        <v>265</v>
      </c>
      <c r="AI1441" s="311">
        <v>4.7</v>
      </c>
      <c r="AJ1441" s="311">
        <v>1E-3</v>
      </c>
      <c r="AL1441" s="311"/>
    </row>
    <row r="1442" spans="2:38" ht="15" customHeight="1" x14ac:dyDescent="0.15">
      <c r="B1442" s="437"/>
      <c r="C1442" s="433"/>
      <c r="D1442" s="299" t="s">
        <v>527</v>
      </c>
      <c r="E1442" s="300">
        <v>1</v>
      </c>
      <c r="F1442" s="301">
        <v>0</v>
      </c>
      <c r="G1442" s="301">
        <v>4</v>
      </c>
      <c r="H1442" s="301">
        <v>4</v>
      </c>
      <c r="I1442" s="301">
        <v>35</v>
      </c>
      <c r="J1442" s="301">
        <v>4</v>
      </c>
      <c r="K1442" s="301">
        <v>2</v>
      </c>
      <c r="L1442" s="301">
        <v>0.1</v>
      </c>
      <c r="M1442" s="301">
        <v>1.89</v>
      </c>
      <c r="N1442" s="301">
        <v>1.99</v>
      </c>
      <c r="O1442" s="301"/>
      <c r="P1442" s="301" t="s">
        <v>535</v>
      </c>
      <c r="Q1442" s="301">
        <v>4.0999999999999996</v>
      </c>
      <c r="R1442" s="301">
        <v>3.1</v>
      </c>
      <c r="S1442" s="302">
        <v>34</v>
      </c>
      <c r="W1442" s="311"/>
      <c r="X1442" s="311"/>
      <c r="AB1442" s="311"/>
      <c r="AC1442" s="311">
        <v>4</v>
      </c>
      <c r="AD1442" s="311">
        <v>1.7000000000000001E-2</v>
      </c>
      <c r="AE1442" s="311">
        <v>3.9E-2</v>
      </c>
      <c r="AF1442" s="311">
        <v>3.0000000000000001E-3</v>
      </c>
      <c r="AG1442" s="311">
        <v>0.06</v>
      </c>
      <c r="AH1442" s="311" t="s">
        <v>265</v>
      </c>
      <c r="AI1442" s="311">
        <v>5.7</v>
      </c>
      <c r="AJ1442" s="311">
        <v>0</v>
      </c>
      <c r="AL1442" s="311"/>
    </row>
    <row r="1443" spans="2:38" ht="15" customHeight="1" x14ac:dyDescent="0.15">
      <c r="B1443" s="437"/>
      <c r="C1443" s="433"/>
      <c r="D1443" s="299" t="s">
        <v>528</v>
      </c>
      <c r="E1443" s="300">
        <v>1</v>
      </c>
      <c r="F1443" s="301">
        <v>0</v>
      </c>
      <c r="G1443" s="301">
        <v>3</v>
      </c>
      <c r="H1443" s="301">
        <v>3</v>
      </c>
      <c r="I1443" s="301">
        <v>35</v>
      </c>
      <c r="J1443" s="301">
        <v>9</v>
      </c>
      <c r="K1443" s="301">
        <v>5</v>
      </c>
      <c r="L1443" s="301">
        <v>0.05</v>
      </c>
      <c r="M1443" s="301">
        <v>1.88</v>
      </c>
      <c r="N1443" s="301">
        <v>1.93</v>
      </c>
      <c r="O1443" s="301"/>
      <c r="P1443" s="301" t="s">
        <v>517</v>
      </c>
      <c r="Q1443" s="301">
        <v>4.8</v>
      </c>
      <c r="R1443" s="301">
        <v>3.1</v>
      </c>
      <c r="S1443" s="302">
        <v>33</v>
      </c>
      <c r="W1443" s="311"/>
      <c r="X1443" s="311"/>
      <c r="AB1443" s="311"/>
      <c r="AC1443" s="311">
        <v>6</v>
      </c>
      <c r="AD1443" s="311">
        <v>1.6E-2</v>
      </c>
      <c r="AE1443" s="311">
        <v>3.7999999999999999E-2</v>
      </c>
      <c r="AF1443" s="311">
        <v>2E-3</v>
      </c>
      <c r="AG1443" s="311">
        <v>0.04</v>
      </c>
      <c r="AH1443" s="311" t="s">
        <v>265</v>
      </c>
      <c r="AI1443" s="311">
        <v>3.6</v>
      </c>
      <c r="AJ1443" s="311">
        <v>0</v>
      </c>
      <c r="AL1443" s="311"/>
    </row>
    <row r="1444" spans="2:38" ht="15" customHeight="1" x14ac:dyDescent="0.15">
      <c r="B1444" s="437"/>
      <c r="C1444" s="433"/>
      <c r="D1444" s="299" t="s">
        <v>529</v>
      </c>
      <c r="E1444" s="300">
        <v>0</v>
      </c>
      <c r="F1444" s="301">
        <v>0</v>
      </c>
      <c r="G1444" s="301">
        <v>4</v>
      </c>
      <c r="H1444" s="301">
        <v>4</v>
      </c>
      <c r="I1444" s="301">
        <v>31</v>
      </c>
      <c r="J1444" s="301">
        <v>7</v>
      </c>
      <c r="K1444" s="301">
        <v>3</v>
      </c>
      <c r="L1444" s="301">
        <v>0.08</v>
      </c>
      <c r="M1444" s="301">
        <v>1.89</v>
      </c>
      <c r="N1444" s="301">
        <v>1.97</v>
      </c>
      <c r="O1444" s="301"/>
      <c r="P1444" s="301" t="s">
        <v>517</v>
      </c>
      <c r="Q1444" s="301">
        <v>4.2</v>
      </c>
      <c r="R1444" s="301">
        <v>3.2</v>
      </c>
      <c r="S1444" s="302">
        <v>32</v>
      </c>
      <c r="W1444" s="311"/>
      <c r="X1444" s="311"/>
      <c r="AB1444" s="311"/>
      <c r="AC1444" s="311">
        <v>7</v>
      </c>
      <c r="AD1444" s="311">
        <v>6.0000000000000001E-3</v>
      </c>
      <c r="AE1444" s="311">
        <v>3.4000000000000002E-2</v>
      </c>
      <c r="AF1444" s="311">
        <v>6.0000000000000001E-3</v>
      </c>
      <c r="AG1444" s="311">
        <v>0.08</v>
      </c>
      <c r="AH1444" s="311" t="s">
        <v>495</v>
      </c>
      <c r="AI1444" s="311">
        <v>1.2</v>
      </c>
      <c r="AJ1444" s="311">
        <v>0</v>
      </c>
      <c r="AL1444" s="311"/>
    </row>
    <row r="1445" spans="2:38" ht="15" customHeight="1" x14ac:dyDescent="0.15">
      <c r="B1445" s="437"/>
      <c r="C1445" s="433"/>
      <c r="D1445" s="299" t="s">
        <v>530</v>
      </c>
      <c r="E1445" s="300">
        <v>1</v>
      </c>
      <c r="F1445" s="301">
        <v>0</v>
      </c>
      <c r="G1445" s="301">
        <v>5</v>
      </c>
      <c r="H1445" s="301">
        <v>5</v>
      </c>
      <c r="I1445" s="301">
        <v>27</v>
      </c>
      <c r="J1445" s="301">
        <v>7</v>
      </c>
      <c r="K1445" s="301">
        <v>2</v>
      </c>
      <c r="L1445" s="301">
        <v>0.08</v>
      </c>
      <c r="M1445" s="301">
        <v>1.9</v>
      </c>
      <c r="N1445" s="301">
        <v>1.98</v>
      </c>
      <c r="O1445" s="301"/>
      <c r="P1445" s="301" t="s">
        <v>520</v>
      </c>
      <c r="Q1445" s="301">
        <v>3.9</v>
      </c>
      <c r="R1445" s="301">
        <v>3.5</v>
      </c>
      <c r="S1445" s="302">
        <v>33</v>
      </c>
      <c r="W1445" s="311"/>
      <c r="X1445" s="311"/>
      <c r="AB1445" s="311"/>
      <c r="AC1445" s="311">
        <v>6</v>
      </c>
      <c r="AD1445" s="311">
        <v>1.4E-2</v>
      </c>
      <c r="AE1445" s="311">
        <v>2.7E-2</v>
      </c>
      <c r="AF1445" s="311">
        <v>1.0999999999999999E-2</v>
      </c>
      <c r="AG1445" s="311">
        <v>0.13</v>
      </c>
      <c r="AH1445" s="311" t="s">
        <v>534</v>
      </c>
      <c r="AI1445" s="311">
        <v>0.9</v>
      </c>
      <c r="AJ1445" s="311">
        <v>0</v>
      </c>
      <c r="AL1445" s="311"/>
    </row>
    <row r="1446" spans="2:38" ht="15" customHeight="1" x14ac:dyDescent="0.15">
      <c r="B1446" s="437"/>
      <c r="C1446" s="434"/>
      <c r="D1446" s="314" t="s">
        <v>531</v>
      </c>
      <c r="E1446" s="315">
        <v>1</v>
      </c>
      <c r="F1446" s="316">
        <v>0</v>
      </c>
      <c r="G1446" s="316">
        <v>6</v>
      </c>
      <c r="H1446" s="316">
        <v>6</v>
      </c>
      <c r="I1446" s="316">
        <v>28</v>
      </c>
      <c r="J1446" s="316">
        <v>8</v>
      </c>
      <c r="K1446" s="316">
        <v>4</v>
      </c>
      <c r="L1446" s="316">
        <v>7.0000000000000007E-2</v>
      </c>
      <c r="M1446" s="316">
        <v>1.91</v>
      </c>
      <c r="N1446" s="316">
        <v>1.98</v>
      </c>
      <c r="O1446" s="316"/>
      <c r="P1446" s="316" t="s">
        <v>517</v>
      </c>
      <c r="Q1446" s="316">
        <v>2.2999999999999998</v>
      </c>
      <c r="R1446" s="316">
        <v>1.1000000000000001</v>
      </c>
      <c r="S1446" s="317">
        <v>36</v>
      </c>
      <c r="W1446" s="311"/>
      <c r="X1446" s="311"/>
      <c r="AB1446" s="311"/>
      <c r="AC1446" s="311">
        <v>2</v>
      </c>
      <c r="AD1446" s="311">
        <v>1.4999999999999999E-2</v>
      </c>
      <c r="AE1446" s="311">
        <v>3.2000000000000001E-2</v>
      </c>
      <c r="AF1446" s="311">
        <v>7.0000000000000001E-3</v>
      </c>
      <c r="AG1446" s="311">
        <v>0.13</v>
      </c>
      <c r="AH1446" s="311" t="s">
        <v>517</v>
      </c>
      <c r="AI1446" s="311">
        <v>3.1</v>
      </c>
      <c r="AJ1446" s="311">
        <v>0</v>
      </c>
      <c r="AL1446" s="311"/>
    </row>
    <row r="1447" spans="2:38" x14ac:dyDescent="0.15">
      <c r="AB1447" s="311"/>
      <c r="AC1447" s="311">
        <v>2</v>
      </c>
      <c r="AD1447" s="311">
        <v>4.0000000000000001E-3</v>
      </c>
      <c r="AE1447" s="311">
        <v>3.5000000000000003E-2</v>
      </c>
      <c r="AF1447" s="311">
        <v>4.0000000000000001E-3</v>
      </c>
      <c r="AG1447" s="311">
        <v>0.1</v>
      </c>
      <c r="AH1447" s="311" t="s">
        <v>535</v>
      </c>
      <c r="AI1447" s="311">
        <v>4.0999999999999996</v>
      </c>
      <c r="AJ1447" s="311">
        <v>1E-3</v>
      </c>
      <c r="AL1447" s="311"/>
    </row>
    <row r="1448" spans="2:38" x14ac:dyDescent="0.15">
      <c r="AB1448" s="311"/>
      <c r="AC1448" s="311">
        <v>5</v>
      </c>
      <c r="AD1448" s="311">
        <v>8.9999999999999993E-3</v>
      </c>
      <c r="AE1448" s="311">
        <v>3.5000000000000003E-2</v>
      </c>
      <c r="AF1448" s="311">
        <v>3.0000000000000001E-3</v>
      </c>
      <c r="AG1448" s="311">
        <v>0.05</v>
      </c>
      <c r="AH1448" s="311" t="s">
        <v>517</v>
      </c>
      <c r="AI1448" s="311">
        <v>4.8</v>
      </c>
      <c r="AJ1448" s="311">
        <v>1E-3</v>
      </c>
      <c r="AL1448" s="311"/>
    </row>
    <row r="1449" spans="2:38" x14ac:dyDescent="0.15">
      <c r="AB1449" s="311"/>
      <c r="AC1449" s="311">
        <v>3</v>
      </c>
      <c r="AD1449" s="311">
        <v>7.0000000000000001E-3</v>
      </c>
      <c r="AE1449" s="311">
        <v>3.1E-2</v>
      </c>
      <c r="AF1449" s="311">
        <v>4.0000000000000001E-3</v>
      </c>
      <c r="AG1449" s="311">
        <v>0.08</v>
      </c>
      <c r="AH1449" s="311" t="s">
        <v>517</v>
      </c>
      <c r="AI1449" s="311">
        <v>4.2</v>
      </c>
      <c r="AJ1449" s="311">
        <v>0</v>
      </c>
      <c r="AL1449" s="311"/>
    </row>
    <row r="1450" spans="2:38" x14ac:dyDescent="0.15">
      <c r="AB1450" s="311"/>
      <c r="AC1450" s="311">
        <v>2</v>
      </c>
      <c r="AD1450" s="311">
        <v>7.0000000000000001E-3</v>
      </c>
      <c r="AE1450" s="311">
        <v>2.7E-2</v>
      </c>
      <c r="AF1450" s="311">
        <v>5.0000000000000001E-3</v>
      </c>
      <c r="AG1450" s="311">
        <v>0.08</v>
      </c>
      <c r="AH1450" s="311" t="s">
        <v>520</v>
      </c>
      <c r="AI1450" s="311">
        <v>3.9</v>
      </c>
      <c r="AJ1450" s="311">
        <v>1E-3</v>
      </c>
      <c r="AL1450" s="311"/>
    </row>
    <row r="1451" spans="2:38" x14ac:dyDescent="0.15">
      <c r="AB1451" s="311"/>
      <c r="AC1451" s="311">
        <v>4</v>
      </c>
      <c r="AD1451" s="311">
        <v>8.0000000000000002E-3</v>
      </c>
      <c r="AE1451" s="311">
        <v>2.8000000000000001E-2</v>
      </c>
      <c r="AF1451" s="311">
        <v>6.0000000000000001E-3</v>
      </c>
      <c r="AG1451" s="311">
        <v>7.0000000000000007E-2</v>
      </c>
      <c r="AH1451" s="311" t="s">
        <v>517</v>
      </c>
      <c r="AI1451" s="311">
        <v>2.2999999999999998</v>
      </c>
      <c r="AJ1451" s="311">
        <v>1E-3</v>
      </c>
      <c r="AL1451" s="311"/>
    </row>
    <row r="1452" spans="2:38" x14ac:dyDescent="0.15">
      <c r="AL1452" s="311"/>
    </row>
    <row r="1453" spans="2:38" x14ac:dyDescent="0.15">
      <c r="AL1453" s="311"/>
    </row>
    <row r="1454" spans="2:38" x14ac:dyDescent="0.15">
      <c r="AL1454" s="311"/>
    </row>
    <row r="1455" spans="2:38" x14ac:dyDescent="0.15">
      <c r="AL1455" s="311"/>
    </row>
    <row r="1456" spans="2:38" x14ac:dyDescent="0.15">
      <c r="AL1456" s="311"/>
    </row>
    <row r="1457" spans="38:38" x14ac:dyDescent="0.15">
      <c r="AL1457" s="311"/>
    </row>
    <row r="1458" spans="38:38" x14ac:dyDescent="0.15">
      <c r="AL1458" s="311"/>
    </row>
    <row r="1459" spans="38:38" x14ac:dyDescent="0.15">
      <c r="AL1459" s="311"/>
    </row>
    <row r="1460" spans="38:38" x14ac:dyDescent="0.15">
      <c r="AL1460" s="311"/>
    </row>
    <row r="1461" spans="38:38" x14ac:dyDescent="0.15">
      <c r="AL1461" s="311"/>
    </row>
    <row r="1462" spans="38:38" x14ac:dyDescent="0.15">
      <c r="AL1462" s="311"/>
    </row>
    <row r="1463" spans="38:38" x14ac:dyDescent="0.15">
      <c r="AL1463" s="311"/>
    </row>
    <row r="1464" spans="38:38" x14ac:dyDescent="0.15">
      <c r="AL1464" s="311"/>
    </row>
    <row r="1465" spans="38:38" x14ac:dyDescent="0.15">
      <c r="AL1465" s="311"/>
    </row>
    <row r="1466" spans="38:38" x14ac:dyDescent="0.15">
      <c r="AL1466" s="311"/>
    </row>
    <row r="1467" spans="38:38" x14ac:dyDescent="0.15">
      <c r="AL1467" s="311"/>
    </row>
    <row r="1468" spans="38:38" x14ac:dyDescent="0.15">
      <c r="AL1468" s="311"/>
    </row>
    <row r="1469" spans="38:38" x14ac:dyDescent="0.15">
      <c r="AL1469" s="311"/>
    </row>
    <row r="1470" spans="38:38" x14ac:dyDescent="0.15">
      <c r="AL1470" s="311"/>
    </row>
    <row r="1471" spans="38:38" x14ac:dyDescent="0.15">
      <c r="AL1471" s="311"/>
    </row>
    <row r="1472" spans="38:38" x14ac:dyDescent="0.15">
      <c r="AL1472" s="311"/>
    </row>
    <row r="1473" spans="38:38" x14ac:dyDescent="0.15">
      <c r="AL1473" s="311"/>
    </row>
    <row r="1474" spans="38:38" x14ac:dyDescent="0.15">
      <c r="AL1474" s="311"/>
    </row>
    <row r="1475" spans="38:38" x14ac:dyDescent="0.15">
      <c r="AL1475" s="311"/>
    </row>
    <row r="1476" spans="38:38" x14ac:dyDescent="0.15">
      <c r="AL1476" s="311"/>
    </row>
    <row r="1477" spans="38:38" x14ac:dyDescent="0.15">
      <c r="AL1477" s="311"/>
    </row>
    <row r="1478" spans="38:38" x14ac:dyDescent="0.15">
      <c r="AL1478" s="311"/>
    </row>
    <row r="1479" spans="38:38" x14ac:dyDescent="0.15">
      <c r="AL1479" s="311"/>
    </row>
    <row r="1480" spans="38:38" x14ac:dyDescent="0.15">
      <c r="AL1480" s="311"/>
    </row>
    <row r="1481" spans="38:38" x14ac:dyDescent="0.15">
      <c r="AL1481" s="311"/>
    </row>
    <row r="1482" spans="38:38" x14ac:dyDescent="0.15">
      <c r="AL1482" s="311"/>
    </row>
    <row r="1483" spans="38:38" x14ac:dyDescent="0.15">
      <c r="AL1483" s="311"/>
    </row>
    <row r="1484" spans="38:38" x14ac:dyDescent="0.15">
      <c r="AL1484" s="311"/>
    </row>
    <row r="1485" spans="38:38" x14ac:dyDescent="0.15">
      <c r="AL1485" s="311"/>
    </row>
    <row r="1486" spans="38:38" x14ac:dyDescent="0.15">
      <c r="AL1486" s="311"/>
    </row>
    <row r="1487" spans="38:38" x14ac:dyDescent="0.15">
      <c r="AL1487" s="311"/>
    </row>
    <row r="1488" spans="38:38" x14ac:dyDescent="0.15">
      <c r="AL1488" s="311"/>
    </row>
    <row r="1489" spans="38:38" x14ac:dyDescent="0.15">
      <c r="AL1489" s="311"/>
    </row>
    <row r="1490" spans="38:38" x14ac:dyDescent="0.15">
      <c r="AL1490" s="311"/>
    </row>
    <row r="1491" spans="38:38" x14ac:dyDescent="0.15">
      <c r="AL1491" s="311"/>
    </row>
    <row r="1492" spans="38:38" x14ac:dyDescent="0.15">
      <c r="AL1492" s="311"/>
    </row>
    <row r="1493" spans="38:38" x14ac:dyDescent="0.15">
      <c r="AL1493" s="311"/>
    </row>
    <row r="1494" spans="38:38" x14ac:dyDescent="0.15">
      <c r="AL1494" s="311"/>
    </row>
    <row r="1495" spans="38:38" x14ac:dyDescent="0.15">
      <c r="AL1495" s="311"/>
    </row>
    <row r="1496" spans="38:38" x14ac:dyDescent="0.15">
      <c r="AL1496" s="311"/>
    </row>
    <row r="1497" spans="38:38" x14ac:dyDescent="0.15">
      <c r="AL1497" s="311"/>
    </row>
    <row r="1498" spans="38:38" x14ac:dyDescent="0.15">
      <c r="AL1498" s="311"/>
    </row>
    <row r="1499" spans="38:38" x14ac:dyDescent="0.15">
      <c r="AL1499" s="311"/>
    </row>
    <row r="1500" spans="38:38" x14ac:dyDescent="0.15">
      <c r="AL1500" s="311"/>
    </row>
    <row r="1501" spans="38:38" x14ac:dyDescent="0.15">
      <c r="AL1501" s="311"/>
    </row>
    <row r="1502" spans="38:38" x14ac:dyDescent="0.15">
      <c r="AL1502" s="311"/>
    </row>
    <row r="1503" spans="38:38" x14ac:dyDescent="0.15">
      <c r="AL1503" s="311"/>
    </row>
    <row r="1504" spans="38:38" x14ac:dyDescent="0.15">
      <c r="AL1504" s="311"/>
    </row>
    <row r="1505" spans="38:38" x14ac:dyDescent="0.15">
      <c r="AL1505" s="311"/>
    </row>
    <row r="1506" spans="38:38" x14ac:dyDescent="0.15">
      <c r="AL1506" s="311"/>
    </row>
    <row r="1507" spans="38:38" x14ac:dyDescent="0.15">
      <c r="AL1507" s="311"/>
    </row>
    <row r="1508" spans="38:38" x14ac:dyDescent="0.15">
      <c r="AL1508" s="311"/>
    </row>
    <row r="1509" spans="38:38" x14ac:dyDescent="0.15">
      <c r="AL1509" s="311"/>
    </row>
    <row r="1510" spans="38:38" x14ac:dyDescent="0.15">
      <c r="AL1510" s="311"/>
    </row>
    <row r="1511" spans="38:38" x14ac:dyDescent="0.15">
      <c r="AL1511" s="311"/>
    </row>
    <row r="1512" spans="38:38" x14ac:dyDescent="0.15">
      <c r="AL1512" s="311"/>
    </row>
    <row r="1513" spans="38:38" x14ac:dyDescent="0.15">
      <c r="AL1513" s="311"/>
    </row>
    <row r="1514" spans="38:38" x14ac:dyDescent="0.15">
      <c r="AL1514" s="311"/>
    </row>
    <row r="1515" spans="38:38" x14ac:dyDescent="0.15">
      <c r="AL1515" s="311"/>
    </row>
    <row r="1516" spans="38:38" x14ac:dyDescent="0.15">
      <c r="AL1516" s="311"/>
    </row>
    <row r="1517" spans="38:38" x14ac:dyDescent="0.15">
      <c r="AL1517" s="311"/>
    </row>
    <row r="1518" spans="38:38" x14ac:dyDescent="0.15">
      <c r="AL1518" s="311"/>
    </row>
    <row r="1519" spans="38:38" x14ac:dyDescent="0.15">
      <c r="AL1519" s="311"/>
    </row>
    <row r="1520" spans="38:38" x14ac:dyDescent="0.15">
      <c r="AL1520" s="311"/>
    </row>
    <row r="1521" spans="38:38" x14ac:dyDescent="0.15">
      <c r="AL1521" s="311"/>
    </row>
    <row r="1522" spans="38:38" x14ac:dyDescent="0.15">
      <c r="AL1522" s="311"/>
    </row>
    <row r="1523" spans="38:38" x14ac:dyDescent="0.15">
      <c r="AL1523" s="311"/>
    </row>
    <row r="1524" spans="38:38" x14ac:dyDescent="0.15">
      <c r="AL1524" s="311"/>
    </row>
    <row r="1525" spans="38:38" x14ac:dyDescent="0.15">
      <c r="AL1525" s="311"/>
    </row>
    <row r="1526" spans="38:38" x14ac:dyDescent="0.15">
      <c r="AL1526" s="311"/>
    </row>
    <row r="1527" spans="38:38" x14ac:dyDescent="0.15">
      <c r="AL1527" s="311"/>
    </row>
    <row r="1528" spans="38:38" x14ac:dyDescent="0.15">
      <c r="AL1528" s="311"/>
    </row>
    <row r="1529" spans="38:38" x14ac:dyDescent="0.15">
      <c r="AL1529" s="311"/>
    </row>
    <row r="1530" spans="38:38" x14ac:dyDescent="0.15">
      <c r="AL1530" s="311"/>
    </row>
    <row r="1531" spans="38:38" x14ac:dyDescent="0.15">
      <c r="AL1531" s="311"/>
    </row>
    <row r="1532" spans="38:38" x14ac:dyDescent="0.15">
      <c r="AL1532" s="311"/>
    </row>
    <row r="1533" spans="38:38" x14ac:dyDescent="0.15">
      <c r="AL1533" s="311"/>
    </row>
    <row r="1534" spans="38:38" x14ac:dyDescent="0.15">
      <c r="AL1534" s="311"/>
    </row>
    <row r="1535" spans="38:38" x14ac:dyDescent="0.15">
      <c r="AL1535" s="311"/>
    </row>
    <row r="1536" spans="38:38" x14ac:dyDescent="0.15">
      <c r="AL1536" s="311"/>
    </row>
    <row r="1537" spans="38:38" x14ac:dyDescent="0.15">
      <c r="AL1537" s="311"/>
    </row>
    <row r="1538" spans="38:38" x14ac:dyDescent="0.15">
      <c r="AL1538" s="311"/>
    </row>
    <row r="1539" spans="38:38" x14ac:dyDescent="0.15">
      <c r="AL1539" s="311"/>
    </row>
    <row r="1540" spans="38:38" x14ac:dyDescent="0.15">
      <c r="AL1540" s="311"/>
    </row>
    <row r="1541" spans="38:38" x14ac:dyDescent="0.15">
      <c r="AL1541" s="311"/>
    </row>
    <row r="1542" spans="38:38" x14ac:dyDescent="0.15">
      <c r="AL1542" s="311"/>
    </row>
    <row r="1543" spans="38:38" x14ac:dyDescent="0.15">
      <c r="AL1543" s="311"/>
    </row>
    <row r="1544" spans="38:38" x14ac:dyDescent="0.15">
      <c r="AL1544" s="311"/>
    </row>
    <row r="1545" spans="38:38" x14ac:dyDescent="0.15">
      <c r="AL1545" s="311"/>
    </row>
    <row r="1546" spans="38:38" x14ac:dyDescent="0.15">
      <c r="AL1546" s="311"/>
    </row>
    <row r="1547" spans="38:38" x14ac:dyDescent="0.15">
      <c r="AL1547" s="311"/>
    </row>
    <row r="1548" spans="38:38" x14ac:dyDescent="0.15">
      <c r="AL1548" s="311"/>
    </row>
    <row r="1549" spans="38:38" x14ac:dyDescent="0.15">
      <c r="AL1549" s="311"/>
    </row>
    <row r="1550" spans="38:38" x14ac:dyDescent="0.15">
      <c r="AL1550" s="311"/>
    </row>
    <row r="1551" spans="38:38" x14ac:dyDescent="0.15">
      <c r="AL1551" s="311"/>
    </row>
    <row r="1552" spans="38:38" x14ac:dyDescent="0.15">
      <c r="AL1552" s="311"/>
    </row>
    <row r="1553" spans="38:38" x14ac:dyDescent="0.15">
      <c r="AL1553" s="311"/>
    </row>
    <row r="1554" spans="38:38" x14ac:dyDescent="0.15">
      <c r="AL1554" s="311"/>
    </row>
    <row r="1555" spans="38:38" x14ac:dyDescent="0.15">
      <c r="AL1555" s="311"/>
    </row>
    <row r="1556" spans="38:38" x14ac:dyDescent="0.15">
      <c r="AL1556" s="311"/>
    </row>
    <row r="1557" spans="38:38" x14ac:dyDescent="0.15">
      <c r="AL1557" s="311"/>
    </row>
    <row r="1558" spans="38:38" x14ac:dyDescent="0.15">
      <c r="AL1558" s="311"/>
    </row>
    <row r="1559" spans="38:38" x14ac:dyDescent="0.15">
      <c r="AL1559" s="311"/>
    </row>
    <row r="1560" spans="38:38" x14ac:dyDescent="0.15">
      <c r="AL1560" s="311"/>
    </row>
    <row r="1561" spans="38:38" x14ac:dyDescent="0.15">
      <c r="AL1561" s="311"/>
    </row>
    <row r="1562" spans="38:38" x14ac:dyDescent="0.15">
      <c r="AL1562" s="311"/>
    </row>
    <row r="1563" spans="38:38" x14ac:dyDescent="0.15">
      <c r="AL1563" s="311"/>
    </row>
    <row r="1564" spans="38:38" x14ac:dyDescent="0.15">
      <c r="AL1564" s="311"/>
    </row>
    <row r="1565" spans="38:38" x14ac:dyDescent="0.15">
      <c r="AL1565" s="311"/>
    </row>
    <row r="1566" spans="38:38" x14ac:dyDescent="0.15">
      <c r="AL1566" s="311"/>
    </row>
    <row r="1567" spans="38:38" x14ac:dyDescent="0.15">
      <c r="AL1567" s="311"/>
    </row>
    <row r="1568" spans="38:38" x14ac:dyDescent="0.15">
      <c r="AL1568" s="311"/>
    </row>
    <row r="1569" spans="38:38" x14ac:dyDescent="0.15">
      <c r="AL1569" s="311"/>
    </row>
    <row r="1570" spans="38:38" x14ac:dyDescent="0.15">
      <c r="AL1570" s="311"/>
    </row>
    <row r="1571" spans="38:38" x14ac:dyDescent="0.15">
      <c r="AL1571" s="311"/>
    </row>
    <row r="1572" spans="38:38" x14ac:dyDescent="0.15">
      <c r="AL1572" s="311"/>
    </row>
    <row r="1573" spans="38:38" x14ac:dyDescent="0.15">
      <c r="AL1573" s="311"/>
    </row>
    <row r="1574" spans="38:38" x14ac:dyDescent="0.15">
      <c r="AL1574" s="311"/>
    </row>
    <row r="1575" spans="38:38" x14ac:dyDescent="0.15">
      <c r="AL1575" s="311"/>
    </row>
    <row r="1576" spans="38:38" x14ac:dyDescent="0.15">
      <c r="AL1576" s="311"/>
    </row>
    <row r="1577" spans="38:38" x14ac:dyDescent="0.15">
      <c r="AL1577" s="311"/>
    </row>
    <row r="1578" spans="38:38" x14ac:dyDescent="0.15">
      <c r="AL1578" s="311"/>
    </row>
    <row r="1579" spans="38:38" x14ac:dyDescent="0.15">
      <c r="AL1579" s="311"/>
    </row>
    <row r="1580" spans="38:38" x14ac:dyDescent="0.15">
      <c r="AL1580" s="311"/>
    </row>
    <row r="1581" spans="38:38" x14ac:dyDescent="0.15">
      <c r="AL1581" s="311"/>
    </row>
    <row r="1582" spans="38:38" x14ac:dyDescent="0.15">
      <c r="AL1582" s="311"/>
    </row>
    <row r="1583" spans="38:38" x14ac:dyDescent="0.15">
      <c r="AL1583" s="311"/>
    </row>
    <row r="1584" spans="38:38" x14ac:dyDescent="0.15">
      <c r="AL1584" s="311"/>
    </row>
    <row r="1585" spans="38:38" x14ac:dyDescent="0.15">
      <c r="AL1585" s="311"/>
    </row>
    <row r="1586" spans="38:38" x14ac:dyDescent="0.15">
      <c r="AL1586" s="311"/>
    </row>
    <row r="1587" spans="38:38" x14ac:dyDescent="0.15">
      <c r="AL1587" s="311"/>
    </row>
    <row r="1588" spans="38:38" x14ac:dyDescent="0.15">
      <c r="AL1588" s="311"/>
    </row>
    <row r="1589" spans="38:38" x14ac:dyDescent="0.15">
      <c r="AL1589" s="311"/>
    </row>
    <row r="1590" spans="38:38" x14ac:dyDescent="0.15">
      <c r="AL1590" s="311"/>
    </row>
    <row r="1591" spans="38:38" x14ac:dyDescent="0.15">
      <c r="AL1591" s="311"/>
    </row>
    <row r="1592" spans="38:38" x14ac:dyDescent="0.15">
      <c r="AL1592" s="311"/>
    </row>
    <row r="1593" spans="38:38" x14ac:dyDescent="0.15">
      <c r="AL1593" s="311"/>
    </row>
    <row r="1594" spans="38:38" x14ac:dyDescent="0.15">
      <c r="AL1594" s="311"/>
    </row>
    <row r="1595" spans="38:38" x14ac:dyDescent="0.15">
      <c r="AL1595" s="311"/>
    </row>
    <row r="1596" spans="38:38" x14ac:dyDescent="0.15">
      <c r="AL1596" s="311"/>
    </row>
    <row r="1597" spans="38:38" x14ac:dyDescent="0.15">
      <c r="AL1597" s="311"/>
    </row>
    <row r="1598" spans="38:38" x14ac:dyDescent="0.15">
      <c r="AL1598" s="311"/>
    </row>
    <row r="1599" spans="38:38" x14ac:dyDescent="0.15">
      <c r="AL1599" s="311"/>
    </row>
    <row r="1600" spans="38:38" x14ac:dyDescent="0.15">
      <c r="AL1600" s="311"/>
    </row>
    <row r="1601" spans="38:38" x14ac:dyDescent="0.15">
      <c r="AL1601" s="311"/>
    </row>
    <row r="1602" spans="38:38" x14ac:dyDescent="0.15">
      <c r="AL1602" s="311"/>
    </row>
    <row r="1603" spans="38:38" x14ac:dyDescent="0.15">
      <c r="AL1603" s="311"/>
    </row>
    <row r="1604" spans="38:38" x14ac:dyDescent="0.15">
      <c r="AL1604" s="311"/>
    </row>
    <row r="1605" spans="38:38" x14ac:dyDescent="0.15">
      <c r="AL1605" s="311"/>
    </row>
    <row r="1606" spans="38:38" x14ac:dyDescent="0.15">
      <c r="AL1606" s="311"/>
    </row>
    <row r="1607" spans="38:38" x14ac:dyDescent="0.15">
      <c r="AL1607" s="311"/>
    </row>
    <row r="1608" spans="38:38" x14ac:dyDescent="0.15">
      <c r="AL1608" s="311"/>
    </row>
    <row r="1609" spans="38:38" x14ac:dyDescent="0.15">
      <c r="AL1609" s="311"/>
    </row>
    <row r="1610" spans="38:38" x14ac:dyDescent="0.15">
      <c r="AL1610" s="311"/>
    </row>
    <row r="1611" spans="38:38" x14ac:dyDescent="0.15">
      <c r="AL1611" s="311"/>
    </row>
    <row r="1612" spans="38:38" x14ac:dyDescent="0.15">
      <c r="AL1612" s="311"/>
    </row>
    <row r="1613" spans="38:38" x14ac:dyDescent="0.15">
      <c r="AL1613" s="311"/>
    </row>
    <row r="1614" spans="38:38" x14ac:dyDescent="0.15">
      <c r="AL1614" s="311"/>
    </row>
    <row r="1615" spans="38:38" x14ac:dyDescent="0.15">
      <c r="AL1615" s="311"/>
    </row>
    <row r="1616" spans="38:38" x14ac:dyDescent="0.15">
      <c r="AL1616" s="311"/>
    </row>
    <row r="1617" spans="38:38" x14ac:dyDescent="0.15">
      <c r="AL1617" s="311"/>
    </row>
    <row r="1618" spans="38:38" x14ac:dyDescent="0.15">
      <c r="AL1618" s="311"/>
    </row>
    <row r="1619" spans="38:38" x14ac:dyDescent="0.15">
      <c r="AL1619" s="311"/>
    </row>
    <row r="1620" spans="38:38" x14ac:dyDescent="0.15">
      <c r="AL1620" s="311"/>
    </row>
    <row r="1621" spans="38:38" x14ac:dyDescent="0.15">
      <c r="AL1621" s="311"/>
    </row>
    <row r="1622" spans="38:38" x14ac:dyDescent="0.15">
      <c r="AL1622" s="311"/>
    </row>
    <row r="1623" spans="38:38" x14ac:dyDescent="0.15">
      <c r="AL1623" s="311"/>
    </row>
    <row r="1624" spans="38:38" x14ac:dyDescent="0.15">
      <c r="AL1624" s="311"/>
    </row>
    <row r="1625" spans="38:38" x14ac:dyDescent="0.15">
      <c r="AL1625" s="311"/>
    </row>
    <row r="1626" spans="38:38" x14ac:dyDescent="0.15">
      <c r="AL1626" s="311"/>
    </row>
    <row r="1627" spans="38:38" x14ac:dyDescent="0.15">
      <c r="AL1627" s="311"/>
    </row>
    <row r="1628" spans="38:38" x14ac:dyDescent="0.15">
      <c r="AL1628" s="311"/>
    </row>
    <row r="1629" spans="38:38" x14ac:dyDescent="0.15">
      <c r="AL1629" s="311"/>
    </row>
    <row r="1630" spans="38:38" x14ac:dyDescent="0.15">
      <c r="AL1630" s="311"/>
    </row>
    <row r="1631" spans="38:38" x14ac:dyDescent="0.15">
      <c r="AL1631" s="311"/>
    </row>
    <row r="1632" spans="38:38" x14ac:dyDescent="0.15">
      <c r="AL1632" s="311"/>
    </row>
    <row r="1633" spans="38:38" x14ac:dyDescent="0.15">
      <c r="AL1633" s="311"/>
    </row>
    <row r="1634" spans="38:38" x14ac:dyDescent="0.15">
      <c r="AL1634" s="311"/>
    </row>
    <row r="1635" spans="38:38" x14ac:dyDescent="0.15">
      <c r="AL1635" s="311"/>
    </row>
    <row r="1636" spans="38:38" x14ac:dyDescent="0.15">
      <c r="AL1636" s="311"/>
    </row>
    <row r="1637" spans="38:38" x14ac:dyDescent="0.15">
      <c r="AL1637" s="311"/>
    </row>
    <row r="1638" spans="38:38" x14ac:dyDescent="0.15">
      <c r="AL1638" s="311"/>
    </row>
    <row r="1639" spans="38:38" x14ac:dyDescent="0.15">
      <c r="AL1639" s="311"/>
    </row>
    <row r="1640" spans="38:38" x14ac:dyDescent="0.15">
      <c r="AL1640" s="311"/>
    </row>
    <row r="1641" spans="38:38" x14ac:dyDescent="0.15">
      <c r="AL1641" s="311"/>
    </row>
    <row r="1642" spans="38:38" x14ac:dyDescent="0.15">
      <c r="AL1642" s="311"/>
    </row>
    <row r="1643" spans="38:38" x14ac:dyDescent="0.15">
      <c r="AL1643" s="311"/>
    </row>
    <row r="1644" spans="38:38" x14ac:dyDescent="0.15">
      <c r="AL1644" s="311"/>
    </row>
    <row r="1645" spans="38:38" x14ac:dyDescent="0.15">
      <c r="AL1645" s="311"/>
    </row>
    <row r="1646" spans="38:38" x14ac:dyDescent="0.15">
      <c r="AL1646" s="311"/>
    </row>
    <row r="1647" spans="38:38" x14ac:dyDescent="0.15">
      <c r="AL1647" s="311"/>
    </row>
    <row r="1648" spans="38:38" x14ac:dyDescent="0.15">
      <c r="AL1648" s="311"/>
    </row>
    <row r="1649" spans="38:38" x14ac:dyDescent="0.15">
      <c r="AL1649" s="311"/>
    </row>
    <row r="1650" spans="38:38" x14ac:dyDescent="0.15">
      <c r="AL1650" s="311"/>
    </row>
    <row r="1651" spans="38:38" x14ac:dyDescent="0.15">
      <c r="AL1651" s="311"/>
    </row>
    <row r="1652" spans="38:38" x14ac:dyDescent="0.15">
      <c r="AL1652" s="311"/>
    </row>
    <row r="1653" spans="38:38" x14ac:dyDescent="0.15">
      <c r="AL1653" s="311"/>
    </row>
    <row r="1654" spans="38:38" x14ac:dyDescent="0.15">
      <c r="AL1654" s="311"/>
    </row>
    <row r="1655" spans="38:38" x14ac:dyDescent="0.15">
      <c r="AL1655" s="311"/>
    </row>
    <row r="1656" spans="38:38" x14ac:dyDescent="0.15">
      <c r="AL1656" s="311"/>
    </row>
    <row r="1657" spans="38:38" x14ac:dyDescent="0.15">
      <c r="AL1657" s="311"/>
    </row>
    <row r="1658" spans="38:38" x14ac:dyDescent="0.15">
      <c r="AL1658" s="311"/>
    </row>
    <row r="1659" spans="38:38" x14ac:dyDescent="0.15">
      <c r="AL1659" s="311"/>
    </row>
    <row r="1660" spans="38:38" x14ac:dyDescent="0.15">
      <c r="AL1660" s="311"/>
    </row>
    <row r="1661" spans="38:38" x14ac:dyDescent="0.15">
      <c r="AL1661" s="311"/>
    </row>
    <row r="1662" spans="38:38" x14ac:dyDescent="0.15">
      <c r="AL1662" s="311"/>
    </row>
    <row r="1663" spans="38:38" x14ac:dyDescent="0.15">
      <c r="AL1663" s="311"/>
    </row>
    <row r="1664" spans="38:38" x14ac:dyDescent="0.15">
      <c r="AL1664" s="311"/>
    </row>
    <row r="1665" spans="38:38" x14ac:dyDescent="0.15">
      <c r="AL1665" s="311"/>
    </row>
    <row r="1666" spans="38:38" x14ac:dyDescent="0.15">
      <c r="AL1666" s="311"/>
    </row>
    <row r="1667" spans="38:38" x14ac:dyDescent="0.15">
      <c r="AL1667" s="311"/>
    </row>
    <row r="1668" spans="38:38" x14ac:dyDescent="0.15">
      <c r="AL1668" s="311"/>
    </row>
    <row r="1669" spans="38:38" x14ac:dyDescent="0.15">
      <c r="AL1669" s="311"/>
    </row>
    <row r="1670" spans="38:38" x14ac:dyDescent="0.15">
      <c r="AL1670" s="311"/>
    </row>
    <row r="1671" spans="38:38" x14ac:dyDescent="0.15">
      <c r="AL1671" s="311"/>
    </row>
    <row r="1672" spans="38:38" x14ac:dyDescent="0.15">
      <c r="AL1672" s="311"/>
    </row>
    <row r="1673" spans="38:38" x14ac:dyDescent="0.15">
      <c r="AL1673" s="311"/>
    </row>
    <row r="1674" spans="38:38" x14ac:dyDescent="0.15">
      <c r="AL1674" s="311"/>
    </row>
    <row r="1675" spans="38:38" x14ac:dyDescent="0.15">
      <c r="AL1675" s="311"/>
    </row>
    <row r="1676" spans="38:38" x14ac:dyDescent="0.15">
      <c r="AL1676" s="311"/>
    </row>
    <row r="1677" spans="38:38" x14ac:dyDescent="0.15">
      <c r="AL1677" s="311"/>
    </row>
    <row r="1678" spans="38:38" x14ac:dyDescent="0.15">
      <c r="AL1678" s="311"/>
    </row>
    <row r="1679" spans="38:38" x14ac:dyDescent="0.15">
      <c r="AL1679" s="311"/>
    </row>
    <row r="1680" spans="38:38" x14ac:dyDescent="0.15">
      <c r="AL1680" s="311"/>
    </row>
    <row r="1681" spans="38:38" x14ac:dyDescent="0.15">
      <c r="AL1681" s="311"/>
    </row>
    <row r="1682" spans="38:38" x14ac:dyDescent="0.15">
      <c r="AL1682" s="311"/>
    </row>
    <row r="1683" spans="38:38" x14ac:dyDescent="0.15">
      <c r="AL1683" s="311"/>
    </row>
    <row r="1684" spans="38:38" x14ac:dyDescent="0.15">
      <c r="AL1684" s="311"/>
    </row>
    <row r="1685" spans="38:38" x14ac:dyDescent="0.15">
      <c r="AL1685" s="311"/>
    </row>
    <row r="1686" spans="38:38" x14ac:dyDescent="0.15">
      <c r="AL1686" s="311"/>
    </row>
    <row r="1687" spans="38:38" x14ac:dyDescent="0.15">
      <c r="AL1687" s="311"/>
    </row>
    <row r="1688" spans="38:38" x14ac:dyDescent="0.15">
      <c r="AL1688" s="311"/>
    </row>
    <row r="1689" spans="38:38" x14ac:dyDescent="0.15">
      <c r="AL1689" s="311"/>
    </row>
    <row r="1690" spans="38:38" x14ac:dyDescent="0.15">
      <c r="AL1690" s="311"/>
    </row>
    <row r="1691" spans="38:38" x14ac:dyDescent="0.15">
      <c r="AL1691" s="311"/>
    </row>
    <row r="1692" spans="38:38" x14ac:dyDescent="0.15">
      <c r="AL1692" s="311"/>
    </row>
    <row r="1693" spans="38:38" x14ac:dyDescent="0.15">
      <c r="AL1693" s="311"/>
    </row>
    <row r="1694" spans="38:38" x14ac:dyDescent="0.15">
      <c r="AL1694" s="311"/>
    </row>
    <row r="1695" spans="38:38" x14ac:dyDescent="0.15">
      <c r="AL1695" s="311"/>
    </row>
    <row r="1696" spans="38:38" x14ac:dyDescent="0.15">
      <c r="AL1696" s="311"/>
    </row>
    <row r="1697" spans="38:38" x14ac:dyDescent="0.15">
      <c r="AL1697" s="311"/>
    </row>
    <row r="1698" spans="38:38" x14ac:dyDescent="0.15">
      <c r="AL1698" s="311"/>
    </row>
    <row r="1699" spans="38:38" x14ac:dyDescent="0.15">
      <c r="AL1699" s="311"/>
    </row>
    <row r="1700" spans="38:38" x14ac:dyDescent="0.15">
      <c r="AL1700" s="311"/>
    </row>
    <row r="1701" spans="38:38" x14ac:dyDescent="0.15">
      <c r="AL1701" s="311"/>
    </row>
    <row r="1702" spans="38:38" x14ac:dyDescent="0.15">
      <c r="AL1702" s="311"/>
    </row>
    <row r="1703" spans="38:38" x14ac:dyDescent="0.15">
      <c r="AL1703" s="311"/>
    </row>
    <row r="1704" spans="38:38" x14ac:dyDescent="0.15">
      <c r="AL1704" s="311"/>
    </row>
    <row r="1705" spans="38:38" x14ac:dyDescent="0.15">
      <c r="AL1705" s="311"/>
    </row>
    <row r="1706" spans="38:38" x14ac:dyDescent="0.15">
      <c r="AL1706" s="311"/>
    </row>
    <row r="1707" spans="38:38" x14ac:dyDescent="0.15">
      <c r="AL1707" s="311"/>
    </row>
    <row r="1708" spans="38:38" x14ac:dyDescent="0.15">
      <c r="AL1708" s="311"/>
    </row>
    <row r="1709" spans="38:38" x14ac:dyDescent="0.15">
      <c r="AL1709" s="311"/>
    </row>
    <row r="1710" spans="38:38" x14ac:dyDescent="0.15">
      <c r="AL1710" s="311"/>
    </row>
    <row r="1711" spans="38:38" x14ac:dyDescent="0.15">
      <c r="AL1711" s="311"/>
    </row>
    <row r="1712" spans="38:38" x14ac:dyDescent="0.15">
      <c r="AL1712" s="311"/>
    </row>
    <row r="1713" spans="38:38" x14ac:dyDescent="0.15">
      <c r="AL1713" s="311"/>
    </row>
    <row r="1714" spans="38:38" x14ac:dyDescent="0.15">
      <c r="AL1714" s="311"/>
    </row>
    <row r="1715" spans="38:38" x14ac:dyDescent="0.15">
      <c r="AL1715" s="311"/>
    </row>
    <row r="1716" spans="38:38" x14ac:dyDescent="0.15">
      <c r="AL1716" s="311"/>
    </row>
    <row r="1717" spans="38:38" x14ac:dyDescent="0.15">
      <c r="AL1717" s="311"/>
    </row>
    <row r="1718" spans="38:38" x14ac:dyDescent="0.15">
      <c r="AL1718" s="311"/>
    </row>
    <row r="1719" spans="38:38" x14ac:dyDescent="0.15">
      <c r="AL1719" s="311"/>
    </row>
    <row r="1720" spans="38:38" x14ac:dyDescent="0.15">
      <c r="AL1720" s="311"/>
    </row>
    <row r="1721" spans="38:38" x14ac:dyDescent="0.15">
      <c r="AL1721" s="311"/>
    </row>
    <row r="1722" spans="38:38" x14ac:dyDescent="0.15">
      <c r="AL1722" s="311"/>
    </row>
    <row r="1723" spans="38:38" x14ac:dyDescent="0.15">
      <c r="AL1723" s="311"/>
    </row>
    <row r="1724" spans="38:38" x14ac:dyDescent="0.15">
      <c r="AL1724" s="311"/>
    </row>
    <row r="1725" spans="38:38" x14ac:dyDescent="0.15">
      <c r="AL1725" s="311"/>
    </row>
    <row r="1726" spans="38:38" x14ac:dyDescent="0.15">
      <c r="AL1726" s="311"/>
    </row>
    <row r="1727" spans="38:38" x14ac:dyDescent="0.15">
      <c r="AL1727" s="311"/>
    </row>
    <row r="1728" spans="38:38" x14ac:dyDescent="0.15">
      <c r="AL1728" s="311"/>
    </row>
    <row r="1729" spans="38:38" x14ac:dyDescent="0.15">
      <c r="AL1729" s="311"/>
    </row>
    <row r="1730" spans="38:38" x14ac:dyDescent="0.15">
      <c r="AL1730" s="311"/>
    </row>
    <row r="1731" spans="38:38" x14ac:dyDescent="0.15">
      <c r="AL1731" s="311"/>
    </row>
    <row r="1732" spans="38:38" x14ac:dyDescent="0.15">
      <c r="AL1732" s="311"/>
    </row>
    <row r="1733" spans="38:38" x14ac:dyDescent="0.15">
      <c r="AL1733" s="311"/>
    </row>
    <row r="1734" spans="38:38" x14ac:dyDescent="0.15">
      <c r="AL1734" s="311"/>
    </row>
    <row r="1735" spans="38:38" x14ac:dyDescent="0.15">
      <c r="AL1735" s="311"/>
    </row>
    <row r="1736" spans="38:38" x14ac:dyDescent="0.15">
      <c r="AL1736" s="311"/>
    </row>
    <row r="1737" spans="38:38" x14ac:dyDescent="0.15">
      <c r="AL1737" s="311"/>
    </row>
    <row r="1738" spans="38:38" x14ac:dyDescent="0.15">
      <c r="AL1738" s="311"/>
    </row>
    <row r="1739" spans="38:38" x14ac:dyDescent="0.15">
      <c r="AL1739" s="311"/>
    </row>
    <row r="1740" spans="38:38" x14ac:dyDescent="0.15">
      <c r="AL1740" s="311"/>
    </row>
    <row r="1741" spans="38:38" x14ac:dyDescent="0.15">
      <c r="AL1741" s="311"/>
    </row>
    <row r="1742" spans="38:38" x14ac:dyDescent="0.15">
      <c r="AL1742" s="311"/>
    </row>
    <row r="1743" spans="38:38" x14ac:dyDescent="0.15">
      <c r="AL1743" s="311"/>
    </row>
    <row r="1744" spans="38:38" x14ac:dyDescent="0.15">
      <c r="AL1744" s="311"/>
    </row>
    <row r="1745" spans="38:38" x14ac:dyDescent="0.15">
      <c r="AL1745" s="311"/>
    </row>
    <row r="1746" spans="38:38" x14ac:dyDescent="0.15">
      <c r="AL1746" s="311"/>
    </row>
    <row r="1747" spans="38:38" x14ac:dyDescent="0.15">
      <c r="AL1747" s="311"/>
    </row>
    <row r="1748" spans="38:38" x14ac:dyDescent="0.15">
      <c r="AL1748" s="311"/>
    </row>
    <row r="1749" spans="38:38" x14ac:dyDescent="0.15">
      <c r="AL1749" s="311"/>
    </row>
    <row r="1750" spans="38:38" x14ac:dyDescent="0.15">
      <c r="AL1750" s="311"/>
    </row>
    <row r="1751" spans="38:38" x14ac:dyDescent="0.15">
      <c r="AL1751" s="311"/>
    </row>
    <row r="1752" spans="38:38" x14ac:dyDescent="0.15">
      <c r="AL1752" s="311"/>
    </row>
    <row r="1753" spans="38:38" x14ac:dyDescent="0.15">
      <c r="AL1753" s="311"/>
    </row>
    <row r="1754" spans="38:38" x14ac:dyDescent="0.15">
      <c r="AL1754" s="311"/>
    </row>
    <row r="1755" spans="38:38" x14ac:dyDescent="0.15">
      <c r="AL1755" s="311"/>
    </row>
    <row r="1756" spans="38:38" x14ac:dyDescent="0.15">
      <c r="AL1756" s="311"/>
    </row>
    <row r="1757" spans="38:38" x14ac:dyDescent="0.15">
      <c r="AL1757" s="311"/>
    </row>
    <row r="1758" spans="38:38" x14ac:dyDescent="0.15">
      <c r="AL1758" s="311"/>
    </row>
    <row r="1759" spans="38:38" x14ac:dyDescent="0.15">
      <c r="AL1759" s="311"/>
    </row>
    <row r="1760" spans="38:38" x14ac:dyDescent="0.15">
      <c r="AL1760" s="311"/>
    </row>
    <row r="1761" spans="38:38" x14ac:dyDescent="0.15">
      <c r="AL1761" s="311"/>
    </row>
    <row r="1762" spans="38:38" x14ac:dyDescent="0.15">
      <c r="AL1762" s="311"/>
    </row>
    <row r="1763" spans="38:38" x14ac:dyDescent="0.15">
      <c r="AL1763" s="311"/>
    </row>
    <row r="1764" spans="38:38" x14ac:dyDescent="0.15">
      <c r="AL1764" s="311"/>
    </row>
    <row r="1765" spans="38:38" x14ac:dyDescent="0.15">
      <c r="AL1765" s="311"/>
    </row>
    <row r="1766" spans="38:38" x14ac:dyDescent="0.15">
      <c r="AL1766" s="311"/>
    </row>
    <row r="1767" spans="38:38" x14ac:dyDescent="0.15">
      <c r="AL1767" s="311"/>
    </row>
    <row r="1768" spans="38:38" x14ac:dyDescent="0.15">
      <c r="AL1768" s="311"/>
    </row>
    <row r="1769" spans="38:38" x14ac:dyDescent="0.15">
      <c r="AL1769" s="311"/>
    </row>
    <row r="1770" spans="38:38" x14ac:dyDescent="0.15">
      <c r="AL1770" s="311"/>
    </row>
    <row r="1771" spans="38:38" x14ac:dyDescent="0.15">
      <c r="AL1771" s="311"/>
    </row>
    <row r="1772" spans="38:38" x14ac:dyDescent="0.15">
      <c r="AL1772" s="311"/>
    </row>
    <row r="1773" spans="38:38" x14ac:dyDescent="0.15">
      <c r="AL1773" s="311"/>
    </row>
    <row r="1774" spans="38:38" x14ac:dyDescent="0.15">
      <c r="AL1774" s="311"/>
    </row>
    <row r="1775" spans="38:38" x14ac:dyDescent="0.15">
      <c r="AL1775" s="311"/>
    </row>
    <row r="1776" spans="38:38" x14ac:dyDescent="0.15">
      <c r="AL1776" s="311"/>
    </row>
    <row r="1777" spans="38:38" x14ac:dyDescent="0.15">
      <c r="AL1777" s="311"/>
    </row>
    <row r="1778" spans="38:38" x14ac:dyDescent="0.15">
      <c r="AL1778" s="311"/>
    </row>
    <row r="1779" spans="38:38" x14ac:dyDescent="0.15">
      <c r="AL1779" s="311"/>
    </row>
    <row r="1780" spans="38:38" x14ac:dyDescent="0.15">
      <c r="AL1780" s="311"/>
    </row>
    <row r="1781" spans="38:38" x14ac:dyDescent="0.15">
      <c r="AL1781" s="311"/>
    </row>
    <row r="1782" spans="38:38" x14ac:dyDescent="0.15">
      <c r="AL1782" s="311"/>
    </row>
    <row r="1783" spans="38:38" x14ac:dyDescent="0.15">
      <c r="AL1783" s="311"/>
    </row>
    <row r="1784" spans="38:38" x14ac:dyDescent="0.15">
      <c r="AL1784" s="311"/>
    </row>
    <row r="1785" spans="38:38" x14ac:dyDescent="0.15">
      <c r="AL1785" s="311"/>
    </row>
    <row r="1786" spans="38:38" x14ac:dyDescent="0.15">
      <c r="AL1786" s="311"/>
    </row>
    <row r="1787" spans="38:38" x14ac:dyDescent="0.15">
      <c r="AL1787" s="311"/>
    </row>
    <row r="1788" spans="38:38" x14ac:dyDescent="0.15">
      <c r="AL1788" s="311"/>
    </row>
    <row r="1789" spans="38:38" x14ac:dyDescent="0.15">
      <c r="AL1789" s="311"/>
    </row>
    <row r="1790" spans="38:38" x14ac:dyDescent="0.15">
      <c r="AL1790" s="311"/>
    </row>
    <row r="1791" spans="38:38" x14ac:dyDescent="0.15">
      <c r="AL1791" s="311"/>
    </row>
    <row r="1792" spans="38:38" x14ac:dyDescent="0.15">
      <c r="AL1792" s="311"/>
    </row>
    <row r="1793" spans="38:38" x14ac:dyDescent="0.15">
      <c r="AL1793" s="311"/>
    </row>
    <row r="1794" spans="38:38" x14ac:dyDescent="0.15">
      <c r="AL1794" s="311"/>
    </row>
    <row r="1795" spans="38:38" x14ac:dyDescent="0.15">
      <c r="AL1795" s="311"/>
    </row>
    <row r="1796" spans="38:38" x14ac:dyDescent="0.15">
      <c r="AL1796" s="311"/>
    </row>
    <row r="1797" spans="38:38" x14ac:dyDescent="0.15">
      <c r="AL1797" s="311"/>
    </row>
    <row r="1798" spans="38:38" x14ac:dyDescent="0.15">
      <c r="AL1798" s="311"/>
    </row>
    <row r="1799" spans="38:38" x14ac:dyDescent="0.15">
      <c r="AL1799" s="311"/>
    </row>
    <row r="1800" spans="38:38" x14ac:dyDescent="0.15">
      <c r="AL1800" s="311"/>
    </row>
    <row r="1801" spans="38:38" x14ac:dyDescent="0.15">
      <c r="AL1801" s="311"/>
    </row>
    <row r="1802" spans="38:38" x14ac:dyDescent="0.15">
      <c r="AL1802" s="311"/>
    </row>
    <row r="1803" spans="38:38" x14ac:dyDescent="0.15">
      <c r="AL1803" s="311"/>
    </row>
    <row r="1804" spans="38:38" x14ac:dyDescent="0.15">
      <c r="AL1804" s="311"/>
    </row>
    <row r="1805" spans="38:38" x14ac:dyDescent="0.15">
      <c r="AL1805" s="311"/>
    </row>
    <row r="1806" spans="38:38" x14ac:dyDescent="0.15">
      <c r="AL1806" s="311"/>
    </row>
    <row r="1807" spans="38:38" x14ac:dyDescent="0.15">
      <c r="AL1807" s="311"/>
    </row>
    <row r="1808" spans="38:38" x14ac:dyDescent="0.15">
      <c r="AL1808" s="311"/>
    </row>
    <row r="1809" spans="38:38" x14ac:dyDescent="0.15">
      <c r="AL1809" s="311"/>
    </row>
    <row r="1810" spans="38:38" x14ac:dyDescent="0.15">
      <c r="AL1810" s="311"/>
    </row>
    <row r="1811" spans="38:38" x14ac:dyDescent="0.15">
      <c r="AL1811" s="311"/>
    </row>
    <row r="1812" spans="38:38" x14ac:dyDescent="0.15">
      <c r="AL1812" s="311"/>
    </row>
    <row r="1813" spans="38:38" x14ac:dyDescent="0.15">
      <c r="AL1813" s="311"/>
    </row>
    <row r="1814" spans="38:38" x14ac:dyDescent="0.15">
      <c r="AL1814" s="311"/>
    </row>
    <row r="1815" spans="38:38" x14ac:dyDescent="0.15">
      <c r="AL1815" s="311"/>
    </row>
    <row r="1816" spans="38:38" x14ac:dyDescent="0.15">
      <c r="AL1816" s="311"/>
    </row>
    <row r="1817" spans="38:38" x14ac:dyDescent="0.15">
      <c r="AL1817" s="311"/>
    </row>
    <row r="1818" spans="38:38" x14ac:dyDescent="0.15">
      <c r="AL1818" s="311"/>
    </row>
    <row r="1819" spans="38:38" x14ac:dyDescent="0.15">
      <c r="AL1819" s="311"/>
    </row>
    <row r="1820" spans="38:38" x14ac:dyDescent="0.15">
      <c r="AL1820" s="311"/>
    </row>
    <row r="1821" spans="38:38" x14ac:dyDescent="0.15">
      <c r="AL1821" s="311"/>
    </row>
    <row r="1822" spans="38:38" x14ac:dyDescent="0.15">
      <c r="AL1822" s="311"/>
    </row>
    <row r="1823" spans="38:38" x14ac:dyDescent="0.15">
      <c r="AL1823" s="311"/>
    </row>
    <row r="1824" spans="38:38" x14ac:dyDescent="0.15">
      <c r="AL1824" s="311"/>
    </row>
    <row r="1825" spans="38:38" x14ac:dyDescent="0.15">
      <c r="AL1825" s="311"/>
    </row>
    <row r="1826" spans="38:38" x14ac:dyDescent="0.15">
      <c r="AL1826" s="311"/>
    </row>
    <row r="1827" spans="38:38" x14ac:dyDescent="0.15">
      <c r="AL1827" s="311"/>
    </row>
    <row r="1828" spans="38:38" x14ac:dyDescent="0.15">
      <c r="AL1828" s="311"/>
    </row>
    <row r="1829" spans="38:38" x14ac:dyDescent="0.15">
      <c r="AL1829" s="311"/>
    </row>
    <row r="1830" spans="38:38" x14ac:dyDescent="0.15">
      <c r="AL1830" s="311"/>
    </row>
    <row r="1831" spans="38:38" x14ac:dyDescent="0.15">
      <c r="AL1831" s="311"/>
    </row>
    <row r="1832" spans="38:38" x14ac:dyDescent="0.15">
      <c r="AL1832" s="311"/>
    </row>
    <row r="1833" spans="38:38" x14ac:dyDescent="0.15">
      <c r="AL1833" s="311"/>
    </row>
    <row r="1834" spans="38:38" x14ac:dyDescent="0.15">
      <c r="AL1834" s="311"/>
    </row>
    <row r="1835" spans="38:38" x14ac:dyDescent="0.15">
      <c r="AL1835" s="311"/>
    </row>
    <row r="1836" spans="38:38" x14ac:dyDescent="0.15">
      <c r="AL1836" s="311"/>
    </row>
    <row r="1837" spans="38:38" x14ac:dyDescent="0.15">
      <c r="AL1837" s="311"/>
    </row>
    <row r="1838" spans="38:38" x14ac:dyDescent="0.15">
      <c r="AL1838" s="311"/>
    </row>
    <row r="1839" spans="38:38" x14ac:dyDescent="0.15">
      <c r="AL1839" s="311"/>
    </row>
    <row r="1840" spans="38:38" x14ac:dyDescent="0.15">
      <c r="AL1840" s="311"/>
    </row>
    <row r="1841" spans="38:38" x14ac:dyDescent="0.15">
      <c r="AL1841" s="311"/>
    </row>
    <row r="1842" spans="38:38" x14ac:dyDescent="0.15">
      <c r="AL1842" s="311"/>
    </row>
    <row r="1843" spans="38:38" x14ac:dyDescent="0.15">
      <c r="AL1843" s="311"/>
    </row>
    <row r="1844" spans="38:38" x14ac:dyDescent="0.15">
      <c r="AL1844" s="311"/>
    </row>
    <row r="1845" spans="38:38" x14ac:dyDescent="0.15">
      <c r="AL1845" s="311"/>
    </row>
    <row r="1846" spans="38:38" x14ac:dyDescent="0.15">
      <c r="AL1846" s="311"/>
    </row>
    <row r="1847" spans="38:38" x14ac:dyDescent="0.15">
      <c r="AL1847" s="311"/>
    </row>
    <row r="1848" spans="38:38" x14ac:dyDescent="0.15">
      <c r="AL1848" s="311"/>
    </row>
    <row r="1849" spans="38:38" x14ac:dyDescent="0.15">
      <c r="AL1849" s="311"/>
    </row>
    <row r="1850" spans="38:38" x14ac:dyDescent="0.15">
      <c r="AL1850" s="311"/>
    </row>
    <row r="1851" spans="38:38" x14ac:dyDescent="0.15">
      <c r="AL1851" s="311"/>
    </row>
    <row r="1852" spans="38:38" x14ac:dyDescent="0.15">
      <c r="AL1852" s="311"/>
    </row>
    <row r="1853" spans="38:38" x14ac:dyDescent="0.15">
      <c r="AL1853" s="311"/>
    </row>
    <row r="1854" spans="38:38" x14ac:dyDescent="0.15">
      <c r="AL1854" s="311"/>
    </row>
    <row r="1855" spans="38:38" x14ac:dyDescent="0.15">
      <c r="AL1855" s="311"/>
    </row>
    <row r="1856" spans="38:38" x14ac:dyDescent="0.15">
      <c r="AL1856" s="311"/>
    </row>
    <row r="1857" spans="38:38" x14ac:dyDescent="0.15">
      <c r="AL1857" s="311"/>
    </row>
    <row r="1858" spans="38:38" x14ac:dyDescent="0.15">
      <c r="AL1858" s="311"/>
    </row>
    <row r="1859" spans="38:38" x14ac:dyDescent="0.15">
      <c r="AL1859" s="311"/>
    </row>
    <row r="1860" spans="38:38" x14ac:dyDescent="0.15">
      <c r="AL1860" s="311"/>
    </row>
    <row r="1861" spans="38:38" x14ac:dyDescent="0.15">
      <c r="AL1861" s="311"/>
    </row>
    <row r="1862" spans="38:38" x14ac:dyDescent="0.15">
      <c r="AL1862" s="311"/>
    </row>
    <row r="1863" spans="38:38" x14ac:dyDescent="0.15">
      <c r="AL1863" s="311"/>
    </row>
    <row r="1864" spans="38:38" x14ac:dyDescent="0.15">
      <c r="AL1864" s="311"/>
    </row>
    <row r="1865" spans="38:38" x14ac:dyDescent="0.15">
      <c r="AL1865" s="311"/>
    </row>
    <row r="1866" spans="38:38" x14ac:dyDescent="0.15">
      <c r="AL1866" s="311"/>
    </row>
    <row r="1867" spans="38:38" x14ac:dyDescent="0.15">
      <c r="AL1867" s="311"/>
    </row>
    <row r="1868" spans="38:38" x14ac:dyDescent="0.15">
      <c r="AL1868" s="311"/>
    </row>
    <row r="1869" spans="38:38" x14ac:dyDescent="0.15">
      <c r="AL1869" s="311"/>
    </row>
    <row r="1870" spans="38:38" x14ac:dyDescent="0.15">
      <c r="AL1870" s="311"/>
    </row>
    <row r="1871" spans="38:38" x14ac:dyDescent="0.15">
      <c r="AL1871" s="311"/>
    </row>
    <row r="1872" spans="38:38" x14ac:dyDescent="0.15">
      <c r="AL1872" s="311"/>
    </row>
    <row r="1873" spans="38:38" x14ac:dyDescent="0.15">
      <c r="AL1873" s="311"/>
    </row>
    <row r="1874" spans="38:38" x14ac:dyDescent="0.15">
      <c r="AL1874" s="311"/>
    </row>
    <row r="1875" spans="38:38" x14ac:dyDescent="0.15">
      <c r="AL1875" s="311"/>
    </row>
    <row r="1876" spans="38:38" x14ac:dyDescent="0.15">
      <c r="AL1876" s="311"/>
    </row>
    <row r="1877" spans="38:38" x14ac:dyDescent="0.15">
      <c r="AL1877" s="311"/>
    </row>
    <row r="1878" spans="38:38" x14ac:dyDescent="0.15">
      <c r="AL1878" s="311"/>
    </row>
    <row r="1879" spans="38:38" x14ac:dyDescent="0.15">
      <c r="AL1879" s="311"/>
    </row>
    <row r="1880" spans="38:38" x14ac:dyDescent="0.15">
      <c r="AL1880" s="311"/>
    </row>
    <row r="1881" spans="38:38" x14ac:dyDescent="0.15">
      <c r="AL1881" s="311"/>
    </row>
    <row r="1882" spans="38:38" x14ac:dyDescent="0.15">
      <c r="AL1882" s="311"/>
    </row>
    <row r="1883" spans="38:38" x14ac:dyDescent="0.15">
      <c r="AL1883" s="311"/>
    </row>
    <row r="1884" spans="38:38" x14ac:dyDescent="0.15">
      <c r="AL1884" s="311"/>
    </row>
    <row r="1885" spans="38:38" x14ac:dyDescent="0.15">
      <c r="AL1885" s="311"/>
    </row>
    <row r="1886" spans="38:38" x14ac:dyDescent="0.15">
      <c r="AL1886" s="311"/>
    </row>
    <row r="1887" spans="38:38" x14ac:dyDescent="0.15">
      <c r="AL1887" s="311"/>
    </row>
    <row r="1888" spans="38:38" x14ac:dyDescent="0.15">
      <c r="AL1888" s="311"/>
    </row>
    <row r="1889" spans="38:38" x14ac:dyDescent="0.15">
      <c r="AL1889" s="311"/>
    </row>
    <row r="1890" spans="38:38" x14ac:dyDescent="0.15">
      <c r="AL1890" s="311"/>
    </row>
    <row r="1891" spans="38:38" x14ac:dyDescent="0.15">
      <c r="AL1891" s="311"/>
    </row>
    <row r="1892" spans="38:38" x14ac:dyDescent="0.15">
      <c r="AL1892" s="311"/>
    </row>
    <row r="1893" spans="38:38" x14ac:dyDescent="0.15">
      <c r="AL1893" s="311"/>
    </row>
    <row r="1894" spans="38:38" x14ac:dyDescent="0.15">
      <c r="AL1894" s="311"/>
    </row>
    <row r="1895" spans="38:38" x14ac:dyDescent="0.15">
      <c r="AL1895" s="311"/>
    </row>
    <row r="1896" spans="38:38" x14ac:dyDescent="0.15">
      <c r="AL1896" s="311"/>
    </row>
    <row r="1897" spans="38:38" x14ac:dyDescent="0.15">
      <c r="AL1897" s="311"/>
    </row>
    <row r="1898" spans="38:38" x14ac:dyDescent="0.15">
      <c r="AL1898" s="311"/>
    </row>
    <row r="1899" spans="38:38" x14ac:dyDescent="0.15">
      <c r="AL1899" s="311"/>
    </row>
    <row r="1900" spans="38:38" x14ac:dyDescent="0.15">
      <c r="AL1900" s="311"/>
    </row>
    <row r="1901" spans="38:38" x14ac:dyDescent="0.15">
      <c r="AL1901" s="311"/>
    </row>
    <row r="1902" spans="38:38" x14ac:dyDescent="0.15">
      <c r="AL1902" s="311"/>
    </row>
    <row r="1903" spans="38:38" x14ac:dyDescent="0.15">
      <c r="AL1903" s="311"/>
    </row>
    <row r="1904" spans="38:38" x14ac:dyDescent="0.15">
      <c r="AL1904" s="311"/>
    </row>
    <row r="1905" spans="38:38" x14ac:dyDescent="0.15">
      <c r="AL1905" s="311"/>
    </row>
    <row r="1906" spans="38:38" x14ac:dyDescent="0.15">
      <c r="AL1906" s="311"/>
    </row>
    <row r="1907" spans="38:38" x14ac:dyDescent="0.15">
      <c r="AL1907" s="311"/>
    </row>
    <row r="1908" spans="38:38" x14ac:dyDescent="0.15">
      <c r="AL1908" s="311"/>
    </row>
    <row r="1909" spans="38:38" x14ac:dyDescent="0.15">
      <c r="AL1909" s="311"/>
    </row>
    <row r="1910" spans="38:38" x14ac:dyDescent="0.15">
      <c r="AL1910" s="311"/>
    </row>
    <row r="1911" spans="38:38" x14ac:dyDescent="0.15">
      <c r="AL1911" s="311"/>
    </row>
    <row r="1912" spans="38:38" x14ac:dyDescent="0.15">
      <c r="AL1912" s="311"/>
    </row>
    <row r="1913" spans="38:38" x14ac:dyDescent="0.15">
      <c r="AL1913" s="311"/>
    </row>
    <row r="1914" spans="38:38" x14ac:dyDescent="0.15">
      <c r="AL1914" s="311"/>
    </row>
    <row r="1915" spans="38:38" x14ac:dyDescent="0.15">
      <c r="AL1915" s="311"/>
    </row>
    <row r="1916" spans="38:38" x14ac:dyDescent="0.15">
      <c r="AL1916" s="311"/>
    </row>
    <row r="1917" spans="38:38" x14ac:dyDescent="0.15">
      <c r="AL1917" s="311"/>
    </row>
    <row r="1918" spans="38:38" x14ac:dyDescent="0.15">
      <c r="AL1918" s="311"/>
    </row>
    <row r="1919" spans="38:38" x14ac:dyDescent="0.15">
      <c r="AL1919" s="311"/>
    </row>
    <row r="1920" spans="38:38" x14ac:dyDescent="0.15">
      <c r="AL1920" s="311"/>
    </row>
    <row r="1921" spans="38:38" x14ac:dyDescent="0.15">
      <c r="AL1921" s="311"/>
    </row>
    <row r="1922" spans="38:38" x14ac:dyDescent="0.15">
      <c r="AL1922" s="311"/>
    </row>
    <row r="1923" spans="38:38" x14ac:dyDescent="0.15">
      <c r="AL1923" s="311"/>
    </row>
    <row r="1924" spans="38:38" x14ac:dyDescent="0.15">
      <c r="AL1924" s="311"/>
    </row>
    <row r="1925" spans="38:38" x14ac:dyDescent="0.15">
      <c r="AL1925" s="311"/>
    </row>
    <row r="1926" spans="38:38" x14ac:dyDescent="0.15">
      <c r="AL1926" s="311"/>
    </row>
    <row r="1927" spans="38:38" x14ac:dyDescent="0.15">
      <c r="AL1927" s="311"/>
    </row>
    <row r="1928" spans="38:38" x14ac:dyDescent="0.15">
      <c r="AL1928" s="311"/>
    </row>
    <row r="1929" spans="38:38" x14ac:dyDescent="0.15">
      <c r="AL1929" s="311"/>
    </row>
    <row r="1930" spans="38:38" x14ac:dyDescent="0.15">
      <c r="AL1930" s="311"/>
    </row>
    <row r="1931" spans="38:38" x14ac:dyDescent="0.15">
      <c r="AL1931" s="311"/>
    </row>
    <row r="1932" spans="38:38" x14ac:dyDescent="0.15">
      <c r="AL1932" s="311"/>
    </row>
    <row r="1933" spans="38:38" x14ac:dyDescent="0.15">
      <c r="AL1933" s="311"/>
    </row>
    <row r="1934" spans="38:38" x14ac:dyDescent="0.15">
      <c r="AL1934" s="311"/>
    </row>
    <row r="1935" spans="38:38" x14ac:dyDescent="0.15">
      <c r="AL1935" s="311"/>
    </row>
    <row r="1936" spans="38:38" x14ac:dyDescent="0.15">
      <c r="AL1936" s="311"/>
    </row>
    <row r="1937" spans="38:38" x14ac:dyDescent="0.15">
      <c r="AL1937" s="311"/>
    </row>
    <row r="1938" spans="38:38" x14ac:dyDescent="0.15">
      <c r="AL1938" s="311"/>
    </row>
    <row r="1939" spans="38:38" x14ac:dyDescent="0.15">
      <c r="AL1939" s="311"/>
    </row>
    <row r="1940" spans="38:38" x14ac:dyDescent="0.15">
      <c r="AL1940" s="311"/>
    </row>
    <row r="1941" spans="38:38" x14ac:dyDescent="0.15">
      <c r="AL1941" s="311"/>
    </row>
    <row r="1942" spans="38:38" x14ac:dyDescent="0.15">
      <c r="AL1942" s="311"/>
    </row>
    <row r="1943" spans="38:38" x14ac:dyDescent="0.15">
      <c r="AL1943" s="311"/>
    </row>
    <row r="1944" spans="38:38" x14ac:dyDescent="0.15">
      <c r="AL1944" s="311"/>
    </row>
    <row r="1945" spans="38:38" x14ac:dyDescent="0.15">
      <c r="AL1945" s="311"/>
    </row>
    <row r="1946" spans="38:38" x14ac:dyDescent="0.15">
      <c r="AL1946" s="311"/>
    </row>
    <row r="1947" spans="38:38" x14ac:dyDescent="0.15">
      <c r="AL1947" s="311"/>
    </row>
    <row r="1948" spans="38:38" x14ac:dyDescent="0.15">
      <c r="AL1948" s="311"/>
    </row>
    <row r="1949" spans="38:38" x14ac:dyDescent="0.15">
      <c r="AL1949" s="311"/>
    </row>
    <row r="1950" spans="38:38" x14ac:dyDescent="0.15">
      <c r="AL1950" s="311"/>
    </row>
    <row r="1951" spans="38:38" x14ac:dyDescent="0.15">
      <c r="AL1951" s="311"/>
    </row>
    <row r="1952" spans="38:38" x14ac:dyDescent="0.15">
      <c r="AL1952" s="311"/>
    </row>
    <row r="1953" spans="38:38" x14ac:dyDescent="0.15">
      <c r="AL1953" s="311"/>
    </row>
    <row r="1954" spans="38:38" x14ac:dyDescent="0.15">
      <c r="AL1954" s="311"/>
    </row>
    <row r="1955" spans="38:38" x14ac:dyDescent="0.15">
      <c r="AL1955" s="311"/>
    </row>
    <row r="1956" spans="38:38" x14ac:dyDescent="0.15">
      <c r="AL1956" s="311"/>
    </row>
    <row r="1957" spans="38:38" x14ac:dyDescent="0.15">
      <c r="AL1957" s="311"/>
    </row>
    <row r="1958" spans="38:38" x14ac:dyDescent="0.15">
      <c r="AL1958" s="311"/>
    </row>
    <row r="1959" spans="38:38" x14ac:dyDescent="0.15">
      <c r="AL1959" s="311"/>
    </row>
    <row r="1960" spans="38:38" x14ac:dyDescent="0.15">
      <c r="AL1960" s="311"/>
    </row>
    <row r="1961" spans="38:38" x14ac:dyDescent="0.15">
      <c r="AL1961" s="311"/>
    </row>
    <row r="1962" spans="38:38" x14ac:dyDescent="0.15">
      <c r="AL1962" s="311"/>
    </row>
    <row r="1963" spans="38:38" x14ac:dyDescent="0.15">
      <c r="AL1963" s="311"/>
    </row>
    <row r="1964" spans="38:38" x14ac:dyDescent="0.15">
      <c r="AL1964" s="311"/>
    </row>
    <row r="1965" spans="38:38" x14ac:dyDescent="0.15">
      <c r="AL1965" s="311"/>
    </row>
    <row r="1966" spans="38:38" x14ac:dyDescent="0.15">
      <c r="AL1966" s="311"/>
    </row>
    <row r="1967" spans="38:38" x14ac:dyDescent="0.15">
      <c r="AL1967" s="311"/>
    </row>
    <row r="1968" spans="38:38" x14ac:dyDescent="0.15">
      <c r="AL1968" s="311"/>
    </row>
    <row r="1969" spans="38:38" x14ac:dyDescent="0.15">
      <c r="AL1969" s="311"/>
    </row>
    <row r="1970" spans="38:38" x14ac:dyDescent="0.15">
      <c r="AL1970" s="311"/>
    </row>
    <row r="1971" spans="38:38" x14ac:dyDescent="0.15">
      <c r="AL1971" s="311"/>
    </row>
    <row r="1972" spans="38:38" x14ac:dyDescent="0.15">
      <c r="AL1972" s="311"/>
    </row>
    <row r="1973" spans="38:38" x14ac:dyDescent="0.15">
      <c r="AL1973" s="311"/>
    </row>
    <row r="1974" spans="38:38" x14ac:dyDescent="0.15">
      <c r="AL1974" s="311"/>
    </row>
    <row r="1975" spans="38:38" x14ac:dyDescent="0.15">
      <c r="AL1975" s="311"/>
    </row>
    <row r="1976" spans="38:38" x14ac:dyDescent="0.15">
      <c r="AL1976" s="311"/>
    </row>
    <row r="1977" spans="38:38" x14ac:dyDescent="0.15">
      <c r="AL1977" s="311"/>
    </row>
    <row r="1978" spans="38:38" x14ac:dyDescent="0.15">
      <c r="AL1978" s="311"/>
    </row>
    <row r="1979" spans="38:38" x14ac:dyDescent="0.15">
      <c r="AL1979" s="311"/>
    </row>
    <row r="1980" spans="38:38" x14ac:dyDescent="0.15">
      <c r="AL1980" s="311"/>
    </row>
    <row r="1981" spans="38:38" x14ac:dyDescent="0.15">
      <c r="AL1981" s="311"/>
    </row>
    <row r="1982" spans="38:38" x14ac:dyDescent="0.15">
      <c r="AL1982" s="311"/>
    </row>
    <row r="1983" spans="38:38" x14ac:dyDescent="0.15">
      <c r="AL1983" s="311"/>
    </row>
    <row r="1984" spans="38:38" x14ac:dyDescent="0.15">
      <c r="AL1984" s="311"/>
    </row>
    <row r="1985" spans="38:38" x14ac:dyDescent="0.15">
      <c r="AL1985" s="311"/>
    </row>
    <row r="1986" spans="38:38" x14ac:dyDescent="0.15">
      <c r="AL1986" s="311"/>
    </row>
    <row r="1987" spans="38:38" x14ac:dyDescent="0.15">
      <c r="AL1987" s="311"/>
    </row>
    <row r="1988" spans="38:38" x14ac:dyDescent="0.15">
      <c r="AL1988" s="311"/>
    </row>
    <row r="1989" spans="38:38" x14ac:dyDescent="0.15">
      <c r="AL1989" s="311"/>
    </row>
    <row r="1990" spans="38:38" x14ac:dyDescent="0.15">
      <c r="AL1990" s="311"/>
    </row>
    <row r="1991" spans="38:38" x14ac:dyDescent="0.15">
      <c r="AL1991" s="311"/>
    </row>
    <row r="1992" spans="38:38" x14ac:dyDescent="0.15">
      <c r="AL1992" s="311"/>
    </row>
    <row r="1993" spans="38:38" x14ac:dyDescent="0.15">
      <c r="AL1993" s="311"/>
    </row>
    <row r="1994" spans="38:38" x14ac:dyDescent="0.15">
      <c r="AL1994" s="311"/>
    </row>
    <row r="1995" spans="38:38" x14ac:dyDescent="0.15">
      <c r="AL1995" s="311"/>
    </row>
    <row r="1996" spans="38:38" x14ac:dyDescent="0.15">
      <c r="AL1996" s="311"/>
    </row>
    <row r="1997" spans="38:38" x14ac:dyDescent="0.15">
      <c r="AL1997" s="311"/>
    </row>
    <row r="1998" spans="38:38" x14ac:dyDescent="0.15">
      <c r="AL1998" s="311"/>
    </row>
    <row r="1999" spans="38:38" x14ac:dyDescent="0.15">
      <c r="AL1999" s="311"/>
    </row>
    <row r="2000" spans="38:38" x14ac:dyDescent="0.15">
      <c r="AL2000" s="311"/>
    </row>
    <row r="2001" spans="38:38" x14ac:dyDescent="0.15">
      <c r="AL2001" s="311"/>
    </row>
    <row r="2002" spans="38:38" x14ac:dyDescent="0.15">
      <c r="AL2002" s="311"/>
    </row>
    <row r="2003" spans="38:38" x14ac:dyDescent="0.15">
      <c r="AL2003" s="311"/>
    </row>
    <row r="2004" spans="38:38" x14ac:dyDescent="0.15">
      <c r="AL2004" s="311"/>
    </row>
    <row r="2005" spans="38:38" x14ac:dyDescent="0.15">
      <c r="AL2005" s="311"/>
    </row>
    <row r="2006" spans="38:38" x14ac:dyDescent="0.15">
      <c r="AL2006" s="311"/>
    </row>
    <row r="2007" spans="38:38" x14ac:dyDescent="0.15">
      <c r="AL2007" s="311"/>
    </row>
    <row r="2008" spans="38:38" x14ac:dyDescent="0.15">
      <c r="AL2008" s="311"/>
    </row>
    <row r="2009" spans="38:38" x14ac:dyDescent="0.15">
      <c r="AL2009" s="311"/>
    </row>
    <row r="2010" spans="38:38" x14ac:dyDescent="0.15">
      <c r="AL2010" s="311"/>
    </row>
    <row r="2011" spans="38:38" x14ac:dyDescent="0.15">
      <c r="AL2011" s="311"/>
    </row>
    <row r="2012" spans="38:38" x14ac:dyDescent="0.15">
      <c r="AL2012" s="311"/>
    </row>
    <row r="2013" spans="38:38" x14ac:dyDescent="0.15">
      <c r="AL2013" s="311"/>
    </row>
    <row r="2014" spans="38:38" x14ac:dyDescent="0.15">
      <c r="AL2014" s="311"/>
    </row>
    <row r="2015" spans="38:38" x14ac:dyDescent="0.15">
      <c r="AL2015" s="311"/>
    </row>
    <row r="2016" spans="38:38" x14ac:dyDescent="0.15">
      <c r="AL2016" s="311"/>
    </row>
    <row r="2017" spans="38:38" x14ac:dyDescent="0.15">
      <c r="AL2017" s="311"/>
    </row>
    <row r="2018" spans="38:38" x14ac:dyDescent="0.15">
      <c r="AL2018" s="311"/>
    </row>
    <row r="2019" spans="38:38" x14ac:dyDescent="0.15">
      <c r="AL2019" s="311"/>
    </row>
    <row r="2020" spans="38:38" x14ac:dyDescent="0.15">
      <c r="AL2020" s="311"/>
    </row>
    <row r="2021" spans="38:38" x14ac:dyDescent="0.15">
      <c r="AL2021" s="311"/>
    </row>
    <row r="2022" spans="38:38" x14ac:dyDescent="0.15">
      <c r="AL2022" s="311"/>
    </row>
    <row r="2023" spans="38:38" x14ac:dyDescent="0.15">
      <c r="AL2023" s="311"/>
    </row>
    <row r="2024" spans="38:38" x14ac:dyDescent="0.15">
      <c r="AL2024" s="311"/>
    </row>
    <row r="2025" spans="38:38" x14ac:dyDescent="0.15">
      <c r="AL2025" s="311"/>
    </row>
    <row r="2026" spans="38:38" x14ac:dyDescent="0.15">
      <c r="AL2026" s="311"/>
    </row>
    <row r="2027" spans="38:38" x14ac:dyDescent="0.15">
      <c r="AL2027" s="311"/>
    </row>
    <row r="2028" spans="38:38" x14ac:dyDescent="0.15">
      <c r="AL2028" s="311"/>
    </row>
    <row r="2029" spans="38:38" x14ac:dyDescent="0.15">
      <c r="AL2029" s="311"/>
    </row>
    <row r="2030" spans="38:38" x14ac:dyDescent="0.15">
      <c r="AL2030" s="311"/>
    </row>
    <row r="2031" spans="38:38" x14ac:dyDescent="0.15">
      <c r="AL2031" s="311"/>
    </row>
    <row r="2032" spans="38:38" x14ac:dyDescent="0.15">
      <c r="AL2032" s="311"/>
    </row>
    <row r="2033" spans="38:38" x14ac:dyDescent="0.15">
      <c r="AL2033" s="311"/>
    </row>
    <row r="2034" spans="38:38" x14ac:dyDescent="0.15">
      <c r="AL2034" s="311"/>
    </row>
    <row r="2035" spans="38:38" x14ac:dyDescent="0.15">
      <c r="AL2035" s="311"/>
    </row>
    <row r="2036" spans="38:38" x14ac:dyDescent="0.15">
      <c r="AL2036" s="311"/>
    </row>
    <row r="2037" spans="38:38" x14ac:dyDescent="0.15">
      <c r="AL2037" s="311"/>
    </row>
    <row r="2038" spans="38:38" x14ac:dyDescent="0.15">
      <c r="AL2038" s="311"/>
    </row>
    <row r="2039" spans="38:38" x14ac:dyDescent="0.15">
      <c r="AL2039" s="311"/>
    </row>
    <row r="2040" spans="38:38" x14ac:dyDescent="0.15">
      <c r="AL2040" s="311"/>
    </row>
    <row r="2041" spans="38:38" x14ac:dyDescent="0.15">
      <c r="AL2041" s="311"/>
    </row>
    <row r="2042" spans="38:38" x14ac:dyDescent="0.15">
      <c r="AL2042" s="311"/>
    </row>
    <row r="2043" spans="38:38" x14ac:dyDescent="0.15">
      <c r="AL2043" s="311"/>
    </row>
    <row r="2044" spans="38:38" x14ac:dyDescent="0.15">
      <c r="AL2044" s="311"/>
    </row>
    <row r="2045" spans="38:38" x14ac:dyDescent="0.15">
      <c r="AL2045" s="311"/>
    </row>
    <row r="2046" spans="38:38" x14ac:dyDescent="0.15">
      <c r="AL2046" s="311"/>
    </row>
    <row r="2047" spans="38:38" x14ac:dyDescent="0.15">
      <c r="AL2047" s="311"/>
    </row>
    <row r="2048" spans="38:38" x14ac:dyDescent="0.15">
      <c r="AL2048" s="311"/>
    </row>
    <row r="2049" spans="38:38" x14ac:dyDescent="0.15">
      <c r="AL2049" s="311"/>
    </row>
    <row r="2050" spans="38:38" x14ac:dyDescent="0.15">
      <c r="AL2050" s="311"/>
    </row>
    <row r="2051" spans="38:38" x14ac:dyDescent="0.15">
      <c r="AL2051" s="311"/>
    </row>
    <row r="2052" spans="38:38" x14ac:dyDescent="0.15">
      <c r="AL2052" s="311"/>
    </row>
    <row r="2053" spans="38:38" x14ac:dyDescent="0.15">
      <c r="AL2053" s="311"/>
    </row>
    <row r="2054" spans="38:38" x14ac:dyDescent="0.15">
      <c r="AL2054" s="311"/>
    </row>
    <row r="2055" spans="38:38" x14ac:dyDescent="0.15">
      <c r="AL2055" s="311"/>
    </row>
    <row r="2056" spans="38:38" x14ac:dyDescent="0.15">
      <c r="AL2056" s="311"/>
    </row>
    <row r="2057" spans="38:38" x14ac:dyDescent="0.15">
      <c r="AL2057" s="311"/>
    </row>
    <row r="2058" spans="38:38" x14ac:dyDescent="0.15">
      <c r="AL2058" s="311"/>
    </row>
    <row r="2059" spans="38:38" x14ac:dyDescent="0.15">
      <c r="AL2059" s="311"/>
    </row>
    <row r="2060" spans="38:38" x14ac:dyDescent="0.15">
      <c r="AL2060" s="311"/>
    </row>
    <row r="2061" spans="38:38" x14ac:dyDescent="0.15">
      <c r="AL2061" s="311"/>
    </row>
    <row r="2062" spans="38:38" x14ac:dyDescent="0.15">
      <c r="AL2062" s="311"/>
    </row>
    <row r="2063" spans="38:38" x14ac:dyDescent="0.15">
      <c r="AL2063" s="311"/>
    </row>
    <row r="2064" spans="38:38" x14ac:dyDescent="0.15">
      <c r="AL2064" s="311"/>
    </row>
    <row r="2065" spans="38:38" x14ac:dyDescent="0.15">
      <c r="AL2065" s="311"/>
    </row>
    <row r="2066" spans="38:38" x14ac:dyDescent="0.15">
      <c r="AL2066" s="311"/>
    </row>
    <row r="2067" spans="38:38" x14ac:dyDescent="0.15">
      <c r="AL2067" s="311"/>
    </row>
    <row r="2068" spans="38:38" x14ac:dyDescent="0.15">
      <c r="AL2068" s="311"/>
    </row>
    <row r="2069" spans="38:38" x14ac:dyDescent="0.15">
      <c r="AL2069" s="311"/>
    </row>
    <row r="2070" spans="38:38" x14ac:dyDescent="0.15">
      <c r="AL2070" s="311"/>
    </row>
    <row r="2071" spans="38:38" x14ac:dyDescent="0.15">
      <c r="AL2071" s="311"/>
    </row>
    <row r="2072" spans="38:38" x14ac:dyDescent="0.15">
      <c r="AL2072" s="311"/>
    </row>
    <row r="2073" spans="38:38" x14ac:dyDescent="0.15">
      <c r="AL2073" s="311"/>
    </row>
    <row r="2074" spans="38:38" x14ac:dyDescent="0.15">
      <c r="AL2074" s="311"/>
    </row>
    <row r="2075" spans="38:38" x14ac:dyDescent="0.15">
      <c r="AL2075" s="311"/>
    </row>
    <row r="2076" spans="38:38" x14ac:dyDescent="0.15">
      <c r="AL2076" s="311"/>
    </row>
    <row r="2077" spans="38:38" x14ac:dyDescent="0.15">
      <c r="AL2077" s="311"/>
    </row>
    <row r="2078" spans="38:38" x14ac:dyDescent="0.15">
      <c r="AL2078" s="311"/>
    </row>
    <row r="2079" spans="38:38" x14ac:dyDescent="0.15">
      <c r="AL2079" s="311"/>
    </row>
    <row r="2080" spans="38:38" x14ac:dyDescent="0.15">
      <c r="AL2080" s="311"/>
    </row>
    <row r="2081" spans="38:38" x14ac:dyDescent="0.15">
      <c r="AL2081" s="311"/>
    </row>
    <row r="2082" spans="38:38" x14ac:dyDescent="0.15">
      <c r="AL2082" s="311"/>
    </row>
    <row r="2083" spans="38:38" x14ac:dyDescent="0.15">
      <c r="AL2083" s="311"/>
    </row>
    <row r="2084" spans="38:38" x14ac:dyDescent="0.15">
      <c r="AL2084" s="311"/>
    </row>
    <row r="2085" spans="38:38" x14ac:dyDescent="0.15">
      <c r="AL2085" s="311"/>
    </row>
    <row r="2086" spans="38:38" x14ac:dyDescent="0.15">
      <c r="AL2086" s="311"/>
    </row>
    <row r="2087" spans="38:38" x14ac:dyDescent="0.15">
      <c r="AL2087" s="311"/>
    </row>
    <row r="2088" spans="38:38" x14ac:dyDescent="0.15">
      <c r="AL2088" s="311"/>
    </row>
    <row r="2089" spans="38:38" x14ac:dyDescent="0.15">
      <c r="AL2089" s="311"/>
    </row>
    <row r="2090" spans="38:38" x14ac:dyDescent="0.15">
      <c r="AL2090" s="311"/>
    </row>
    <row r="2091" spans="38:38" x14ac:dyDescent="0.15">
      <c r="AL2091" s="311"/>
    </row>
    <row r="2092" spans="38:38" x14ac:dyDescent="0.15">
      <c r="AL2092" s="311"/>
    </row>
    <row r="2093" spans="38:38" x14ac:dyDescent="0.15">
      <c r="AL2093" s="311"/>
    </row>
    <row r="2094" spans="38:38" x14ac:dyDescent="0.15">
      <c r="AL2094" s="311"/>
    </row>
    <row r="2095" spans="38:38" x14ac:dyDescent="0.15">
      <c r="AL2095" s="311"/>
    </row>
    <row r="2096" spans="38:38" x14ac:dyDescent="0.15">
      <c r="AL2096" s="311"/>
    </row>
    <row r="2097" spans="38:38" x14ac:dyDescent="0.15">
      <c r="AL2097" s="311"/>
    </row>
    <row r="2098" spans="38:38" x14ac:dyDescent="0.15">
      <c r="AL2098" s="311"/>
    </row>
    <row r="2099" spans="38:38" x14ac:dyDescent="0.15">
      <c r="AL2099" s="311"/>
    </row>
    <row r="2100" spans="38:38" x14ac:dyDescent="0.15">
      <c r="AL2100" s="311"/>
    </row>
    <row r="2101" spans="38:38" x14ac:dyDescent="0.15">
      <c r="AL2101" s="311"/>
    </row>
    <row r="2102" spans="38:38" x14ac:dyDescent="0.15">
      <c r="AL2102" s="311"/>
    </row>
    <row r="2103" spans="38:38" x14ac:dyDescent="0.15">
      <c r="AL2103" s="311"/>
    </row>
    <row r="2104" spans="38:38" x14ac:dyDescent="0.15">
      <c r="AL2104" s="311"/>
    </row>
    <row r="2105" spans="38:38" x14ac:dyDescent="0.15">
      <c r="AL2105" s="311"/>
    </row>
    <row r="2106" spans="38:38" x14ac:dyDescent="0.15">
      <c r="AL2106" s="311"/>
    </row>
    <row r="2107" spans="38:38" x14ac:dyDescent="0.15">
      <c r="AL2107" s="311"/>
    </row>
    <row r="2108" spans="38:38" x14ac:dyDescent="0.15">
      <c r="AL2108" s="311"/>
    </row>
    <row r="2109" spans="38:38" x14ac:dyDescent="0.15">
      <c r="AL2109" s="311"/>
    </row>
    <row r="2110" spans="38:38" x14ac:dyDescent="0.15">
      <c r="AL2110" s="311"/>
    </row>
    <row r="2111" spans="38:38" x14ac:dyDescent="0.15">
      <c r="AL2111" s="311"/>
    </row>
    <row r="2112" spans="38:38" x14ac:dyDescent="0.15">
      <c r="AL2112" s="311"/>
    </row>
    <row r="2113" spans="38:38" x14ac:dyDescent="0.15">
      <c r="AL2113" s="311"/>
    </row>
    <row r="2114" spans="38:38" x14ac:dyDescent="0.15">
      <c r="AL2114" s="311"/>
    </row>
    <row r="2115" spans="38:38" x14ac:dyDescent="0.15">
      <c r="AL2115" s="311"/>
    </row>
    <row r="2116" spans="38:38" x14ac:dyDescent="0.15">
      <c r="AL2116" s="311"/>
    </row>
    <row r="2117" spans="38:38" x14ac:dyDescent="0.15">
      <c r="AL2117" s="311"/>
    </row>
    <row r="2118" spans="38:38" x14ac:dyDescent="0.15">
      <c r="AL2118" s="311"/>
    </row>
    <row r="2119" spans="38:38" x14ac:dyDescent="0.15">
      <c r="AL2119" s="311"/>
    </row>
    <row r="2120" spans="38:38" x14ac:dyDescent="0.15">
      <c r="AL2120" s="311"/>
    </row>
    <row r="2121" spans="38:38" x14ac:dyDescent="0.15">
      <c r="AL2121" s="311"/>
    </row>
    <row r="2122" spans="38:38" x14ac:dyDescent="0.15">
      <c r="AL2122" s="311"/>
    </row>
    <row r="2123" spans="38:38" x14ac:dyDescent="0.15">
      <c r="AL2123" s="311"/>
    </row>
    <row r="2124" spans="38:38" x14ac:dyDescent="0.15">
      <c r="AL2124" s="311"/>
    </row>
    <row r="2125" spans="38:38" x14ac:dyDescent="0.15">
      <c r="AL2125" s="311"/>
    </row>
    <row r="2126" spans="38:38" x14ac:dyDescent="0.15">
      <c r="AL2126" s="311"/>
    </row>
    <row r="2127" spans="38:38" x14ac:dyDescent="0.15">
      <c r="AL2127" s="311"/>
    </row>
    <row r="2128" spans="38:38" x14ac:dyDescent="0.15">
      <c r="AL2128" s="311"/>
    </row>
    <row r="2129" spans="38:38" x14ac:dyDescent="0.15">
      <c r="AL2129" s="311"/>
    </row>
    <row r="2130" spans="38:38" x14ac:dyDescent="0.15">
      <c r="AL2130" s="311"/>
    </row>
    <row r="2131" spans="38:38" x14ac:dyDescent="0.15">
      <c r="AL2131" s="311"/>
    </row>
    <row r="2132" spans="38:38" x14ac:dyDescent="0.15">
      <c r="AL2132" s="311"/>
    </row>
    <row r="2133" spans="38:38" x14ac:dyDescent="0.15">
      <c r="AL2133" s="311"/>
    </row>
    <row r="2134" spans="38:38" x14ac:dyDescent="0.15">
      <c r="AL2134" s="311"/>
    </row>
    <row r="2135" spans="38:38" x14ac:dyDescent="0.15">
      <c r="AL2135" s="311"/>
    </row>
    <row r="2136" spans="38:38" x14ac:dyDescent="0.15">
      <c r="AL2136" s="311"/>
    </row>
    <row r="2137" spans="38:38" x14ac:dyDescent="0.15">
      <c r="AL2137" s="311"/>
    </row>
    <row r="2138" spans="38:38" x14ac:dyDescent="0.15">
      <c r="AL2138" s="311"/>
    </row>
    <row r="2139" spans="38:38" x14ac:dyDescent="0.15">
      <c r="AL2139" s="311"/>
    </row>
    <row r="2140" spans="38:38" x14ac:dyDescent="0.15">
      <c r="AL2140" s="311"/>
    </row>
    <row r="2141" spans="38:38" x14ac:dyDescent="0.15">
      <c r="AL2141" s="311"/>
    </row>
    <row r="2142" spans="38:38" x14ac:dyDescent="0.15">
      <c r="AL2142" s="311"/>
    </row>
    <row r="2143" spans="38:38" x14ac:dyDescent="0.15">
      <c r="AL2143" s="311"/>
    </row>
    <row r="2144" spans="38:38" x14ac:dyDescent="0.15">
      <c r="AL2144" s="311"/>
    </row>
    <row r="2145" spans="38:38" x14ac:dyDescent="0.15">
      <c r="AL2145" s="311"/>
    </row>
    <row r="2146" spans="38:38" x14ac:dyDescent="0.15">
      <c r="AL2146" s="311"/>
    </row>
    <row r="2147" spans="38:38" x14ac:dyDescent="0.15">
      <c r="AL2147" s="311"/>
    </row>
    <row r="2148" spans="38:38" x14ac:dyDescent="0.15">
      <c r="AL2148" s="311"/>
    </row>
    <row r="2149" spans="38:38" x14ac:dyDescent="0.15">
      <c r="AL2149" s="311"/>
    </row>
    <row r="2150" spans="38:38" x14ac:dyDescent="0.15">
      <c r="AL2150" s="311"/>
    </row>
    <row r="2151" spans="38:38" x14ac:dyDescent="0.15">
      <c r="AL2151" s="311"/>
    </row>
    <row r="2152" spans="38:38" x14ac:dyDescent="0.15">
      <c r="AL2152" s="311"/>
    </row>
    <row r="2153" spans="38:38" x14ac:dyDescent="0.15">
      <c r="AL2153" s="311"/>
    </row>
    <row r="2154" spans="38:38" x14ac:dyDescent="0.15">
      <c r="AL2154" s="311"/>
    </row>
    <row r="2155" spans="38:38" x14ac:dyDescent="0.15">
      <c r="AL2155" s="311"/>
    </row>
    <row r="2156" spans="38:38" x14ac:dyDescent="0.15">
      <c r="AL2156" s="311"/>
    </row>
    <row r="2157" spans="38:38" x14ac:dyDescent="0.15">
      <c r="AL2157" s="311"/>
    </row>
    <row r="2158" spans="38:38" x14ac:dyDescent="0.15">
      <c r="AL2158" s="311"/>
    </row>
    <row r="2159" spans="38:38" x14ac:dyDescent="0.15">
      <c r="AL2159" s="311"/>
    </row>
    <row r="2160" spans="38:38" x14ac:dyDescent="0.15">
      <c r="AL2160" s="311"/>
    </row>
    <row r="2161" spans="38:38" x14ac:dyDescent="0.15">
      <c r="AL2161" s="311"/>
    </row>
    <row r="2162" spans="38:38" x14ac:dyDescent="0.15">
      <c r="AL2162" s="311"/>
    </row>
    <row r="2163" spans="38:38" x14ac:dyDescent="0.15">
      <c r="AL2163" s="311"/>
    </row>
    <row r="2164" spans="38:38" x14ac:dyDescent="0.15">
      <c r="AL2164" s="311"/>
    </row>
    <row r="2165" spans="38:38" x14ac:dyDescent="0.15">
      <c r="AL2165" s="311"/>
    </row>
    <row r="2166" spans="38:38" x14ac:dyDescent="0.15">
      <c r="AL2166" s="311"/>
    </row>
    <row r="2167" spans="38:38" x14ac:dyDescent="0.15">
      <c r="AL2167" s="311"/>
    </row>
    <row r="2168" spans="38:38" x14ac:dyDescent="0.15">
      <c r="AL2168" s="311"/>
    </row>
    <row r="2169" spans="38:38" x14ac:dyDescent="0.15">
      <c r="AL2169" s="311"/>
    </row>
    <row r="2170" spans="38:38" x14ac:dyDescent="0.15">
      <c r="AL2170" s="311"/>
    </row>
    <row r="2171" spans="38:38" x14ac:dyDescent="0.15">
      <c r="AL2171" s="311"/>
    </row>
    <row r="2172" spans="38:38" x14ac:dyDescent="0.15">
      <c r="AL2172" s="311"/>
    </row>
    <row r="2173" spans="38:38" x14ac:dyDescent="0.15">
      <c r="AL2173" s="311"/>
    </row>
    <row r="2174" spans="38:38" x14ac:dyDescent="0.15">
      <c r="AL2174" s="311"/>
    </row>
    <row r="2175" spans="38:38" x14ac:dyDescent="0.15">
      <c r="AL2175" s="311"/>
    </row>
    <row r="2176" spans="38:38" x14ac:dyDescent="0.15">
      <c r="AL2176" s="311"/>
    </row>
    <row r="2177" spans="38:38" x14ac:dyDescent="0.15">
      <c r="AL2177" s="311"/>
    </row>
    <row r="2178" spans="38:38" x14ac:dyDescent="0.15">
      <c r="AL2178" s="311"/>
    </row>
    <row r="2179" spans="38:38" x14ac:dyDescent="0.15">
      <c r="AL2179" s="311"/>
    </row>
    <row r="2180" spans="38:38" x14ac:dyDescent="0.15">
      <c r="AL2180" s="311"/>
    </row>
    <row r="2181" spans="38:38" x14ac:dyDescent="0.15">
      <c r="AL2181" s="311"/>
    </row>
    <row r="2182" spans="38:38" x14ac:dyDescent="0.15">
      <c r="AL2182" s="311"/>
    </row>
    <row r="2183" spans="38:38" x14ac:dyDescent="0.15">
      <c r="AL2183" s="311"/>
    </row>
    <row r="2184" spans="38:38" x14ac:dyDescent="0.15">
      <c r="AL2184" s="311"/>
    </row>
    <row r="2185" spans="38:38" x14ac:dyDescent="0.15">
      <c r="AL2185" s="311"/>
    </row>
    <row r="2186" spans="38:38" x14ac:dyDescent="0.15">
      <c r="AL2186" s="311"/>
    </row>
    <row r="2187" spans="38:38" x14ac:dyDescent="0.15">
      <c r="AL2187" s="311"/>
    </row>
    <row r="2188" spans="38:38" x14ac:dyDescent="0.15">
      <c r="AL2188" s="311"/>
    </row>
    <row r="2189" spans="38:38" x14ac:dyDescent="0.15">
      <c r="AL2189" s="311"/>
    </row>
    <row r="2190" spans="38:38" x14ac:dyDescent="0.15">
      <c r="AL2190" s="311"/>
    </row>
    <row r="2191" spans="38:38" x14ac:dyDescent="0.15">
      <c r="AL2191" s="311"/>
    </row>
    <row r="2192" spans="38:38" x14ac:dyDescent="0.15">
      <c r="AL2192" s="311"/>
    </row>
    <row r="2193" spans="38:38" x14ac:dyDescent="0.15">
      <c r="AL2193" s="311"/>
    </row>
    <row r="2194" spans="38:38" x14ac:dyDescent="0.15">
      <c r="AL2194" s="311"/>
    </row>
    <row r="2195" spans="38:38" x14ac:dyDescent="0.15">
      <c r="AL2195" s="311"/>
    </row>
    <row r="2196" spans="38:38" x14ac:dyDescent="0.15">
      <c r="AL2196" s="311"/>
    </row>
    <row r="2197" spans="38:38" x14ac:dyDescent="0.15">
      <c r="AL2197" s="311"/>
    </row>
    <row r="2198" spans="38:38" x14ac:dyDescent="0.15">
      <c r="AL2198" s="311"/>
    </row>
    <row r="2199" spans="38:38" x14ac:dyDescent="0.15">
      <c r="AL2199" s="311"/>
    </row>
    <row r="2200" spans="38:38" x14ac:dyDescent="0.15">
      <c r="AL2200" s="311"/>
    </row>
    <row r="2201" spans="38:38" x14ac:dyDescent="0.15">
      <c r="AL2201" s="311"/>
    </row>
    <row r="2202" spans="38:38" x14ac:dyDescent="0.15">
      <c r="AL2202" s="311"/>
    </row>
    <row r="2203" spans="38:38" x14ac:dyDescent="0.15">
      <c r="AL2203" s="311"/>
    </row>
    <row r="2204" spans="38:38" x14ac:dyDescent="0.15">
      <c r="AL2204" s="311"/>
    </row>
    <row r="2205" spans="38:38" x14ac:dyDescent="0.15">
      <c r="AL2205" s="311"/>
    </row>
    <row r="2206" spans="38:38" x14ac:dyDescent="0.15">
      <c r="AL2206" s="311"/>
    </row>
    <row r="2207" spans="38:38" x14ac:dyDescent="0.15">
      <c r="AL2207" s="311"/>
    </row>
    <row r="2208" spans="38:38" x14ac:dyDescent="0.15">
      <c r="AL2208" s="311"/>
    </row>
    <row r="2209" spans="38:38" x14ac:dyDescent="0.15">
      <c r="AL2209" s="311"/>
    </row>
    <row r="2210" spans="38:38" x14ac:dyDescent="0.15">
      <c r="AL2210" s="311"/>
    </row>
    <row r="2211" spans="38:38" x14ac:dyDescent="0.15">
      <c r="AL2211" s="311"/>
    </row>
    <row r="2212" spans="38:38" x14ac:dyDescent="0.15">
      <c r="AL2212" s="311"/>
    </row>
    <row r="2213" spans="38:38" x14ac:dyDescent="0.15">
      <c r="AL2213" s="311"/>
    </row>
    <row r="2214" spans="38:38" x14ac:dyDescent="0.15">
      <c r="AL2214" s="311"/>
    </row>
    <row r="2215" spans="38:38" x14ac:dyDescent="0.15">
      <c r="AL2215" s="311"/>
    </row>
    <row r="2216" spans="38:38" x14ac:dyDescent="0.15">
      <c r="AL2216" s="311"/>
    </row>
    <row r="2217" spans="38:38" x14ac:dyDescent="0.15">
      <c r="AL2217" s="311"/>
    </row>
    <row r="2218" spans="38:38" x14ac:dyDescent="0.15">
      <c r="AL2218" s="311"/>
    </row>
    <row r="2219" spans="38:38" x14ac:dyDescent="0.15">
      <c r="AL2219" s="311"/>
    </row>
    <row r="2220" spans="38:38" x14ac:dyDescent="0.15">
      <c r="AL2220" s="311"/>
    </row>
    <row r="2221" spans="38:38" x14ac:dyDescent="0.15">
      <c r="AL2221" s="311"/>
    </row>
    <row r="2222" spans="38:38" x14ac:dyDescent="0.15">
      <c r="AL2222" s="311"/>
    </row>
    <row r="2223" spans="38:38" x14ac:dyDescent="0.15">
      <c r="AL2223" s="311"/>
    </row>
    <row r="2224" spans="38:38" x14ac:dyDescent="0.15">
      <c r="AL2224" s="311"/>
    </row>
    <row r="2225" spans="38:38" x14ac:dyDescent="0.15">
      <c r="AL2225" s="311"/>
    </row>
    <row r="2226" spans="38:38" x14ac:dyDescent="0.15">
      <c r="AL2226" s="311"/>
    </row>
    <row r="2227" spans="38:38" x14ac:dyDescent="0.15">
      <c r="AL2227" s="311"/>
    </row>
    <row r="2228" spans="38:38" x14ac:dyDescent="0.15">
      <c r="AL2228" s="311"/>
    </row>
    <row r="2229" spans="38:38" x14ac:dyDescent="0.15">
      <c r="AL2229" s="311"/>
    </row>
    <row r="2230" spans="38:38" x14ac:dyDescent="0.15">
      <c r="AL2230" s="311"/>
    </row>
    <row r="2231" spans="38:38" x14ac:dyDescent="0.15">
      <c r="AL2231" s="311"/>
    </row>
    <row r="2232" spans="38:38" x14ac:dyDescent="0.15">
      <c r="AL2232" s="311"/>
    </row>
    <row r="2233" spans="38:38" x14ac:dyDescent="0.15">
      <c r="AL2233" s="311"/>
    </row>
    <row r="2234" spans="38:38" x14ac:dyDescent="0.15">
      <c r="AL2234" s="311"/>
    </row>
    <row r="2235" spans="38:38" x14ac:dyDescent="0.15">
      <c r="AL2235" s="311"/>
    </row>
    <row r="2236" spans="38:38" x14ac:dyDescent="0.15">
      <c r="AL2236" s="311"/>
    </row>
    <row r="2237" spans="38:38" x14ac:dyDescent="0.15">
      <c r="AL2237" s="311"/>
    </row>
    <row r="2238" spans="38:38" x14ac:dyDescent="0.15">
      <c r="AL2238" s="311"/>
    </row>
    <row r="2239" spans="38:38" x14ac:dyDescent="0.15">
      <c r="AL2239" s="311"/>
    </row>
    <row r="2240" spans="38:38" x14ac:dyDescent="0.15">
      <c r="AL2240" s="311"/>
    </row>
    <row r="2241" spans="38:38" x14ac:dyDescent="0.15">
      <c r="AL2241" s="311"/>
    </row>
    <row r="2242" spans="38:38" x14ac:dyDescent="0.15">
      <c r="AL2242" s="311"/>
    </row>
    <row r="2243" spans="38:38" x14ac:dyDescent="0.15">
      <c r="AL2243" s="311"/>
    </row>
    <row r="2244" spans="38:38" x14ac:dyDescent="0.15">
      <c r="AL2244" s="311"/>
    </row>
    <row r="2245" spans="38:38" x14ac:dyDescent="0.15">
      <c r="AL2245" s="311"/>
    </row>
    <row r="2246" spans="38:38" x14ac:dyDescent="0.15">
      <c r="AL2246" s="311"/>
    </row>
    <row r="2247" spans="38:38" x14ac:dyDescent="0.15">
      <c r="AL2247" s="311"/>
    </row>
    <row r="2248" spans="38:38" x14ac:dyDescent="0.15">
      <c r="AL2248" s="311"/>
    </row>
    <row r="2249" spans="38:38" x14ac:dyDescent="0.15">
      <c r="AL2249" s="311"/>
    </row>
    <row r="2250" spans="38:38" x14ac:dyDescent="0.15">
      <c r="AL2250" s="311"/>
    </row>
    <row r="2251" spans="38:38" x14ac:dyDescent="0.15">
      <c r="AL2251" s="311"/>
    </row>
    <row r="2252" spans="38:38" x14ac:dyDescent="0.15">
      <c r="AL2252" s="311"/>
    </row>
    <row r="2253" spans="38:38" x14ac:dyDescent="0.15">
      <c r="AL2253" s="311"/>
    </row>
    <row r="2254" spans="38:38" x14ac:dyDescent="0.15">
      <c r="AL2254" s="311"/>
    </row>
    <row r="2255" spans="38:38" x14ac:dyDescent="0.15">
      <c r="AL2255" s="311"/>
    </row>
    <row r="2256" spans="38:38" x14ac:dyDescent="0.15">
      <c r="AL2256" s="311"/>
    </row>
    <row r="2257" spans="38:38" x14ac:dyDescent="0.15">
      <c r="AL2257" s="311"/>
    </row>
    <row r="2258" spans="38:38" x14ac:dyDescent="0.15">
      <c r="AL2258" s="311"/>
    </row>
    <row r="2259" spans="38:38" x14ac:dyDescent="0.15">
      <c r="AL2259" s="311"/>
    </row>
    <row r="2260" spans="38:38" x14ac:dyDescent="0.15">
      <c r="AL2260" s="311"/>
    </row>
    <row r="2261" spans="38:38" x14ac:dyDescent="0.15">
      <c r="AL2261" s="311"/>
    </row>
    <row r="2262" spans="38:38" x14ac:dyDescent="0.15">
      <c r="AL2262" s="311"/>
    </row>
    <row r="2263" spans="38:38" x14ac:dyDescent="0.15">
      <c r="AL2263" s="311"/>
    </row>
    <row r="2264" spans="38:38" x14ac:dyDescent="0.15">
      <c r="AL2264" s="311"/>
    </row>
    <row r="2265" spans="38:38" x14ac:dyDescent="0.15">
      <c r="AL2265" s="311"/>
    </row>
    <row r="2266" spans="38:38" x14ac:dyDescent="0.15">
      <c r="AL2266" s="311"/>
    </row>
    <row r="2267" spans="38:38" x14ac:dyDescent="0.15">
      <c r="AL2267" s="311"/>
    </row>
    <row r="2268" spans="38:38" x14ac:dyDescent="0.15">
      <c r="AL2268" s="311"/>
    </row>
    <row r="2269" spans="38:38" x14ac:dyDescent="0.15">
      <c r="AL2269" s="311"/>
    </row>
    <row r="2270" spans="38:38" x14ac:dyDescent="0.15">
      <c r="AL2270" s="311"/>
    </row>
    <row r="2271" spans="38:38" x14ac:dyDescent="0.15">
      <c r="AL2271" s="311"/>
    </row>
    <row r="2272" spans="38:38" x14ac:dyDescent="0.15">
      <c r="AL2272" s="311"/>
    </row>
    <row r="2273" spans="38:38" x14ac:dyDescent="0.15">
      <c r="AL2273" s="311"/>
    </row>
    <row r="2274" spans="38:38" x14ac:dyDescent="0.15">
      <c r="AL2274" s="311"/>
    </row>
    <row r="2275" spans="38:38" x14ac:dyDescent="0.15">
      <c r="AL2275" s="311"/>
    </row>
    <row r="2276" spans="38:38" x14ac:dyDescent="0.15">
      <c r="AL2276" s="311"/>
    </row>
    <row r="2277" spans="38:38" x14ac:dyDescent="0.15">
      <c r="AL2277" s="311"/>
    </row>
    <row r="2278" spans="38:38" x14ac:dyDescent="0.15">
      <c r="AL2278" s="311"/>
    </row>
    <row r="2279" spans="38:38" x14ac:dyDescent="0.15">
      <c r="AL2279" s="311"/>
    </row>
    <row r="2280" spans="38:38" x14ac:dyDescent="0.15">
      <c r="AL2280" s="311"/>
    </row>
    <row r="2281" spans="38:38" x14ac:dyDescent="0.15">
      <c r="AL2281" s="311"/>
    </row>
    <row r="2282" spans="38:38" x14ac:dyDescent="0.15">
      <c r="AL2282" s="311"/>
    </row>
    <row r="2283" spans="38:38" x14ac:dyDescent="0.15">
      <c r="AL2283" s="311"/>
    </row>
    <row r="2284" spans="38:38" x14ac:dyDescent="0.15">
      <c r="AL2284" s="311"/>
    </row>
    <row r="2285" spans="38:38" x14ac:dyDescent="0.15">
      <c r="AL2285" s="311"/>
    </row>
    <row r="2286" spans="38:38" x14ac:dyDescent="0.15">
      <c r="AL2286" s="311"/>
    </row>
    <row r="2287" spans="38:38" x14ac:dyDescent="0.15">
      <c r="AL2287" s="311"/>
    </row>
    <row r="2288" spans="38:38" x14ac:dyDescent="0.15">
      <c r="AL2288" s="311"/>
    </row>
    <row r="2289" spans="38:38" x14ac:dyDescent="0.15">
      <c r="AL2289" s="311"/>
    </row>
    <row r="2290" spans="38:38" x14ac:dyDescent="0.15">
      <c r="AL2290" s="311"/>
    </row>
    <row r="2291" spans="38:38" x14ac:dyDescent="0.15">
      <c r="AL2291" s="311"/>
    </row>
    <row r="2292" spans="38:38" x14ac:dyDescent="0.15">
      <c r="AL2292" s="311"/>
    </row>
    <row r="2293" spans="38:38" x14ac:dyDescent="0.15">
      <c r="AL2293" s="311"/>
    </row>
    <row r="2294" spans="38:38" x14ac:dyDescent="0.15">
      <c r="AL2294" s="311"/>
    </row>
    <row r="2295" spans="38:38" x14ac:dyDescent="0.15">
      <c r="AL2295" s="311"/>
    </row>
    <row r="2296" spans="38:38" x14ac:dyDescent="0.15">
      <c r="AL2296" s="311"/>
    </row>
    <row r="2297" spans="38:38" x14ac:dyDescent="0.15">
      <c r="AL2297" s="311"/>
    </row>
    <row r="2298" spans="38:38" x14ac:dyDescent="0.15">
      <c r="AL2298" s="311"/>
    </row>
    <row r="2299" spans="38:38" x14ac:dyDescent="0.15">
      <c r="AL2299" s="311"/>
    </row>
    <row r="2300" spans="38:38" x14ac:dyDescent="0.15">
      <c r="AL2300" s="311"/>
    </row>
    <row r="2301" spans="38:38" x14ac:dyDescent="0.15">
      <c r="AL2301" s="311"/>
    </row>
    <row r="2302" spans="38:38" x14ac:dyDescent="0.15">
      <c r="AL2302" s="311"/>
    </row>
    <row r="2303" spans="38:38" x14ac:dyDescent="0.15">
      <c r="AL2303" s="311"/>
    </row>
    <row r="2304" spans="38:38" x14ac:dyDescent="0.15">
      <c r="AL2304" s="311"/>
    </row>
    <row r="2305" spans="38:38" x14ac:dyDescent="0.15">
      <c r="AL2305" s="311"/>
    </row>
    <row r="2306" spans="38:38" x14ac:dyDescent="0.15">
      <c r="AL2306" s="311"/>
    </row>
    <row r="2307" spans="38:38" x14ac:dyDescent="0.15">
      <c r="AL2307" s="311"/>
    </row>
    <row r="2308" spans="38:38" x14ac:dyDescent="0.15">
      <c r="AL2308" s="311"/>
    </row>
    <row r="2309" spans="38:38" x14ac:dyDescent="0.15">
      <c r="AL2309" s="311"/>
    </row>
    <row r="2310" spans="38:38" x14ac:dyDescent="0.15">
      <c r="AL2310" s="311"/>
    </row>
    <row r="2311" spans="38:38" x14ac:dyDescent="0.15">
      <c r="AL2311" s="311"/>
    </row>
    <row r="2312" spans="38:38" x14ac:dyDescent="0.15">
      <c r="AL2312" s="311"/>
    </row>
    <row r="2313" spans="38:38" x14ac:dyDescent="0.15">
      <c r="AL2313" s="311"/>
    </row>
    <row r="2314" spans="38:38" x14ac:dyDescent="0.15">
      <c r="AL2314" s="311"/>
    </row>
    <row r="2315" spans="38:38" x14ac:dyDescent="0.15">
      <c r="AL2315" s="311"/>
    </row>
    <row r="2316" spans="38:38" x14ac:dyDescent="0.15">
      <c r="AL2316" s="311"/>
    </row>
    <row r="2317" spans="38:38" x14ac:dyDescent="0.15">
      <c r="AL2317" s="311"/>
    </row>
    <row r="2318" spans="38:38" x14ac:dyDescent="0.15">
      <c r="AL2318" s="311"/>
    </row>
    <row r="2319" spans="38:38" x14ac:dyDescent="0.15">
      <c r="AL2319" s="311"/>
    </row>
    <row r="2320" spans="38:38" x14ac:dyDescent="0.15">
      <c r="AL2320" s="311"/>
    </row>
    <row r="2321" spans="38:38" x14ac:dyDescent="0.15">
      <c r="AL2321" s="311"/>
    </row>
    <row r="2322" spans="38:38" x14ac:dyDescent="0.15">
      <c r="AL2322" s="311"/>
    </row>
    <row r="2323" spans="38:38" x14ac:dyDescent="0.15">
      <c r="AL2323" s="311"/>
    </row>
    <row r="2324" spans="38:38" x14ac:dyDescent="0.15">
      <c r="AL2324" s="311"/>
    </row>
    <row r="2325" spans="38:38" x14ac:dyDescent="0.15">
      <c r="AL2325" s="311"/>
    </row>
    <row r="2326" spans="38:38" x14ac:dyDescent="0.15">
      <c r="AL2326" s="311"/>
    </row>
    <row r="2327" spans="38:38" x14ac:dyDescent="0.15">
      <c r="AL2327" s="311"/>
    </row>
    <row r="2328" spans="38:38" x14ac:dyDescent="0.15">
      <c r="AL2328" s="311"/>
    </row>
    <row r="2329" spans="38:38" x14ac:dyDescent="0.15">
      <c r="AL2329" s="311"/>
    </row>
    <row r="2330" spans="38:38" x14ac:dyDescent="0.15">
      <c r="AL2330" s="311"/>
    </row>
    <row r="2331" spans="38:38" x14ac:dyDescent="0.15">
      <c r="AL2331" s="311"/>
    </row>
    <row r="2332" spans="38:38" x14ac:dyDescent="0.15">
      <c r="AL2332" s="311"/>
    </row>
    <row r="2333" spans="38:38" x14ac:dyDescent="0.15">
      <c r="AL2333" s="311"/>
    </row>
    <row r="2334" spans="38:38" x14ac:dyDescent="0.15">
      <c r="AL2334" s="311"/>
    </row>
    <row r="2335" spans="38:38" x14ac:dyDescent="0.15">
      <c r="AL2335" s="311"/>
    </row>
    <row r="2336" spans="38:38" x14ac:dyDescent="0.15">
      <c r="AL2336" s="311"/>
    </row>
    <row r="2337" spans="38:38" x14ac:dyDescent="0.15">
      <c r="AL2337" s="311"/>
    </row>
    <row r="2338" spans="38:38" x14ac:dyDescent="0.15">
      <c r="AL2338" s="311"/>
    </row>
    <row r="2339" spans="38:38" x14ac:dyDescent="0.15">
      <c r="AL2339" s="311"/>
    </row>
    <row r="2340" spans="38:38" x14ac:dyDescent="0.15">
      <c r="AL2340" s="311"/>
    </row>
    <row r="2341" spans="38:38" x14ac:dyDescent="0.15">
      <c r="AL2341" s="311"/>
    </row>
    <row r="2342" spans="38:38" x14ac:dyDescent="0.15">
      <c r="AL2342" s="311"/>
    </row>
    <row r="2343" spans="38:38" x14ac:dyDescent="0.15">
      <c r="AL2343" s="311"/>
    </row>
    <row r="2344" spans="38:38" x14ac:dyDescent="0.15">
      <c r="AL2344" s="311"/>
    </row>
    <row r="2345" spans="38:38" x14ac:dyDescent="0.15">
      <c r="AL2345" s="311"/>
    </row>
    <row r="2346" spans="38:38" x14ac:dyDescent="0.15">
      <c r="AL2346" s="311"/>
    </row>
    <row r="2347" spans="38:38" x14ac:dyDescent="0.15">
      <c r="AL2347" s="311"/>
    </row>
    <row r="2348" spans="38:38" x14ac:dyDescent="0.15">
      <c r="AL2348" s="311"/>
    </row>
    <row r="2349" spans="38:38" x14ac:dyDescent="0.15">
      <c r="AL2349" s="311"/>
    </row>
    <row r="2350" spans="38:38" x14ac:dyDescent="0.15">
      <c r="AL2350" s="311"/>
    </row>
    <row r="2351" spans="38:38" x14ac:dyDescent="0.15">
      <c r="AL2351" s="311"/>
    </row>
    <row r="2352" spans="38:38" x14ac:dyDescent="0.15">
      <c r="AL2352" s="311"/>
    </row>
    <row r="2353" spans="38:38" x14ac:dyDescent="0.15">
      <c r="AL2353" s="311"/>
    </row>
    <row r="2354" spans="38:38" x14ac:dyDescent="0.15">
      <c r="AL2354" s="311"/>
    </row>
    <row r="2355" spans="38:38" x14ac:dyDescent="0.15">
      <c r="AL2355" s="311"/>
    </row>
    <row r="2356" spans="38:38" x14ac:dyDescent="0.15">
      <c r="AL2356" s="311"/>
    </row>
    <row r="2357" spans="38:38" x14ac:dyDescent="0.15">
      <c r="AL2357" s="311"/>
    </row>
    <row r="2358" spans="38:38" x14ac:dyDescent="0.15">
      <c r="AL2358" s="311"/>
    </row>
    <row r="2359" spans="38:38" x14ac:dyDescent="0.15">
      <c r="AL2359" s="311"/>
    </row>
    <row r="2360" spans="38:38" x14ac:dyDescent="0.15">
      <c r="AL2360" s="311"/>
    </row>
    <row r="2361" spans="38:38" x14ac:dyDescent="0.15">
      <c r="AL2361" s="311"/>
    </row>
    <row r="2362" spans="38:38" x14ac:dyDescent="0.15">
      <c r="AL2362" s="311"/>
    </row>
    <row r="2363" spans="38:38" x14ac:dyDescent="0.15">
      <c r="AL2363" s="311"/>
    </row>
    <row r="2364" spans="38:38" x14ac:dyDescent="0.15">
      <c r="AL2364" s="311"/>
    </row>
    <row r="2365" spans="38:38" x14ac:dyDescent="0.15">
      <c r="AL2365" s="311"/>
    </row>
    <row r="2366" spans="38:38" x14ac:dyDescent="0.15">
      <c r="AL2366" s="311"/>
    </row>
    <row r="2367" spans="38:38" x14ac:dyDescent="0.15">
      <c r="AL2367" s="311"/>
    </row>
    <row r="2368" spans="38:38" x14ac:dyDescent="0.15">
      <c r="AL2368" s="311"/>
    </row>
    <row r="2369" spans="38:38" x14ac:dyDescent="0.15">
      <c r="AL2369" s="311"/>
    </row>
    <row r="2370" spans="38:38" x14ac:dyDescent="0.15">
      <c r="AL2370" s="311"/>
    </row>
    <row r="2371" spans="38:38" x14ac:dyDescent="0.15">
      <c r="AL2371" s="311"/>
    </row>
    <row r="2372" spans="38:38" x14ac:dyDescent="0.15">
      <c r="AL2372" s="311"/>
    </row>
    <row r="2373" spans="38:38" x14ac:dyDescent="0.15">
      <c r="AL2373" s="311"/>
    </row>
    <row r="2374" spans="38:38" x14ac:dyDescent="0.15">
      <c r="AL2374" s="311"/>
    </row>
    <row r="2375" spans="38:38" x14ac:dyDescent="0.15">
      <c r="AL2375" s="311"/>
    </row>
    <row r="2376" spans="38:38" x14ac:dyDescent="0.15">
      <c r="AL2376" s="311"/>
    </row>
    <row r="2377" spans="38:38" x14ac:dyDescent="0.15">
      <c r="AL2377" s="311"/>
    </row>
    <row r="2378" spans="38:38" x14ac:dyDescent="0.15">
      <c r="AL2378" s="311"/>
    </row>
    <row r="2379" spans="38:38" x14ac:dyDescent="0.15">
      <c r="AL2379" s="311"/>
    </row>
    <row r="2380" spans="38:38" x14ac:dyDescent="0.15">
      <c r="AL2380" s="311"/>
    </row>
    <row r="2381" spans="38:38" x14ac:dyDescent="0.15">
      <c r="AL2381" s="311"/>
    </row>
    <row r="2382" spans="38:38" x14ac:dyDescent="0.15">
      <c r="AL2382" s="311"/>
    </row>
    <row r="2383" spans="38:38" x14ac:dyDescent="0.15">
      <c r="AL2383" s="311"/>
    </row>
    <row r="2384" spans="38:38" x14ac:dyDescent="0.15">
      <c r="AL2384" s="311"/>
    </row>
    <row r="2385" spans="38:38" x14ac:dyDescent="0.15">
      <c r="AL2385" s="311"/>
    </row>
    <row r="2386" spans="38:38" x14ac:dyDescent="0.15">
      <c r="AL2386" s="311"/>
    </row>
    <row r="2387" spans="38:38" x14ac:dyDescent="0.15">
      <c r="AL2387" s="311"/>
    </row>
    <row r="2388" spans="38:38" x14ac:dyDescent="0.15">
      <c r="AL2388" s="311"/>
    </row>
    <row r="2389" spans="38:38" x14ac:dyDescent="0.15">
      <c r="AL2389" s="311"/>
    </row>
    <row r="2390" spans="38:38" x14ac:dyDescent="0.15">
      <c r="AL2390" s="311"/>
    </row>
    <row r="2391" spans="38:38" x14ac:dyDescent="0.15">
      <c r="AL2391" s="311"/>
    </row>
    <row r="2392" spans="38:38" x14ac:dyDescent="0.15">
      <c r="AL2392" s="311"/>
    </row>
    <row r="2393" spans="38:38" x14ac:dyDescent="0.15">
      <c r="AL2393" s="311"/>
    </row>
    <row r="2394" spans="38:38" x14ac:dyDescent="0.15">
      <c r="AL2394" s="311"/>
    </row>
    <row r="2395" spans="38:38" x14ac:dyDescent="0.15">
      <c r="AL2395" s="311"/>
    </row>
    <row r="2396" spans="38:38" x14ac:dyDescent="0.15">
      <c r="AL2396" s="311"/>
    </row>
    <row r="2397" spans="38:38" x14ac:dyDescent="0.15">
      <c r="AL2397" s="311"/>
    </row>
    <row r="2398" spans="38:38" x14ac:dyDescent="0.15">
      <c r="AL2398" s="311"/>
    </row>
    <row r="2399" spans="38:38" x14ac:dyDescent="0.15">
      <c r="AL2399" s="311"/>
    </row>
    <row r="2400" spans="38:38" x14ac:dyDescent="0.15">
      <c r="AL2400" s="311"/>
    </row>
    <row r="2401" spans="38:38" x14ac:dyDescent="0.15">
      <c r="AL2401" s="311"/>
    </row>
    <row r="2402" spans="38:38" x14ac:dyDescent="0.15">
      <c r="AL2402" s="311"/>
    </row>
    <row r="2403" spans="38:38" x14ac:dyDescent="0.15">
      <c r="AL2403" s="311"/>
    </row>
    <row r="2404" spans="38:38" x14ac:dyDescent="0.15">
      <c r="AL2404" s="311"/>
    </row>
    <row r="2405" spans="38:38" x14ac:dyDescent="0.15">
      <c r="AL2405" s="311"/>
    </row>
    <row r="2406" spans="38:38" x14ac:dyDescent="0.15">
      <c r="AL2406" s="311"/>
    </row>
    <row r="2407" spans="38:38" x14ac:dyDescent="0.15">
      <c r="AL2407" s="311"/>
    </row>
    <row r="2408" spans="38:38" x14ac:dyDescent="0.15">
      <c r="AL2408" s="311"/>
    </row>
    <row r="2409" spans="38:38" x14ac:dyDescent="0.15">
      <c r="AL2409" s="311"/>
    </row>
    <row r="2410" spans="38:38" x14ac:dyDescent="0.15">
      <c r="AL2410" s="311"/>
    </row>
    <row r="2411" spans="38:38" x14ac:dyDescent="0.15">
      <c r="AL2411" s="311"/>
    </row>
    <row r="2412" spans="38:38" x14ac:dyDescent="0.15">
      <c r="AL2412" s="311"/>
    </row>
    <row r="2413" spans="38:38" x14ac:dyDescent="0.15">
      <c r="AL2413" s="311"/>
    </row>
    <row r="2414" spans="38:38" x14ac:dyDescent="0.15">
      <c r="AL2414" s="311"/>
    </row>
    <row r="2415" spans="38:38" x14ac:dyDescent="0.15">
      <c r="AL2415" s="311"/>
    </row>
    <row r="2416" spans="38:38" x14ac:dyDescent="0.15">
      <c r="AL2416" s="311"/>
    </row>
    <row r="2417" spans="38:38" x14ac:dyDescent="0.15">
      <c r="AL2417" s="311"/>
    </row>
    <row r="2418" spans="38:38" x14ac:dyDescent="0.15">
      <c r="AL2418" s="311"/>
    </row>
    <row r="2419" spans="38:38" x14ac:dyDescent="0.15">
      <c r="AL2419" s="311"/>
    </row>
    <row r="2420" spans="38:38" x14ac:dyDescent="0.15">
      <c r="AL2420" s="311"/>
    </row>
    <row r="2421" spans="38:38" x14ac:dyDescent="0.15">
      <c r="AL2421" s="311"/>
    </row>
    <row r="2422" spans="38:38" x14ac:dyDescent="0.15">
      <c r="AL2422" s="311"/>
    </row>
    <row r="2423" spans="38:38" x14ac:dyDescent="0.15">
      <c r="AL2423" s="311"/>
    </row>
    <row r="2424" spans="38:38" x14ac:dyDescent="0.15">
      <c r="AL2424" s="311"/>
    </row>
    <row r="2425" spans="38:38" x14ac:dyDescent="0.15">
      <c r="AL2425" s="311"/>
    </row>
    <row r="2426" spans="38:38" x14ac:dyDescent="0.15">
      <c r="AL2426" s="311"/>
    </row>
    <row r="2427" spans="38:38" x14ac:dyDescent="0.15">
      <c r="AL2427" s="311"/>
    </row>
    <row r="2428" spans="38:38" x14ac:dyDescent="0.15">
      <c r="AL2428" s="311"/>
    </row>
    <row r="2429" spans="38:38" x14ac:dyDescent="0.15">
      <c r="AL2429" s="311"/>
    </row>
    <row r="2430" spans="38:38" x14ac:dyDescent="0.15">
      <c r="AL2430" s="311"/>
    </row>
    <row r="2431" spans="38:38" x14ac:dyDescent="0.15">
      <c r="AL2431" s="311"/>
    </row>
    <row r="2432" spans="38:38" x14ac:dyDescent="0.15">
      <c r="AL2432" s="311"/>
    </row>
    <row r="2433" spans="38:38" x14ac:dyDescent="0.15">
      <c r="AL2433" s="311"/>
    </row>
    <row r="2434" spans="38:38" x14ac:dyDescent="0.15">
      <c r="AL2434" s="311"/>
    </row>
    <row r="2435" spans="38:38" x14ac:dyDescent="0.15">
      <c r="AL2435" s="311"/>
    </row>
    <row r="2436" spans="38:38" x14ac:dyDescent="0.15">
      <c r="AL2436" s="311"/>
    </row>
    <row r="2437" spans="38:38" x14ac:dyDescent="0.15">
      <c r="AL2437" s="311"/>
    </row>
    <row r="2438" spans="38:38" x14ac:dyDescent="0.15">
      <c r="AL2438" s="311"/>
    </row>
    <row r="2439" spans="38:38" x14ac:dyDescent="0.15">
      <c r="AL2439" s="311"/>
    </row>
    <row r="2440" spans="38:38" x14ac:dyDescent="0.15">
      <c r="AL2440" s="311"/>
    </row>
    <row r="2441" spans="38:38" x14ac:dyDescent="0.15">
      <c r="AL2441" s="311"/>
    </row>
    <row r="2442" spans="38:38" x14ac:dyDescent="0.15">
      <c r="AL2442" s="311"/>
    </row>
    <row r="2443" spans="38:38" x14ac:dyDescent="0.15">
      <c r="AL2443" s="311"/>
    </row>
    <row r="2444" spans="38:38" x14ac:dyDescent="0.15">
      <c r="AL2444" s="311"/>
    </row>
    <row r="2445" spans="38:38" x14ac:dyDescent="0.15">
      <c r="AL2445" s="311"/>
    </row>
    <row r="2446" spans="38:38" x14ac:dyDescent="0.15">
      <c r="AL2446" s="311"/>
    </row>
    <row r="2447" spans="38:38" x14ac:dyDescent="0.15">
      <c r="AL2447" s="311"/>
    </row>
    <row r="2448" spans="38:38" x14ac:dyDescent="0.15">
      <c r="AL2448" s="311"/>
    </row>
    <row r="2449" spans="38:38" x14ac:dyDescent="0.15">
      <c r="AL2449" s="311"/>
    </row>
    <row r="2450" spans="38:38" x14ac:dyDescent="0.15">
      <c r="AL2450" s="311"/>
    </row>
    <row r="2451" spans="38:38" x14ac:dyDescent="0.15">
      <c r="AL2451" s="311"/>
    </row>
    <row r="2452" spans="38:38" x14ac:dyDescent="0.15">
      <c r="AL2452" s="311"/>
    </row>
    <row r="2453" spans="38:38" x14ac:dyDescent="0.15">
      <c r="AL2453" s="311"/>
    </row>
    <row r="2454" spans="38:38" x14ac:dyDescent="0.15">
      <c r="AL2454" s="311"/>
    </row>
    <row r="2455" spans="38:38" x14ac:dyDescent="0.15">
      <c r="AL2455" s="311"/>
    </row>
    <row r="2456" spans="38:38" x14ac:dyDescent="0.15">
      <c r="AL2456" s="311"/>
    </row>
    <row r="2457" spans="38:38" x14ac:dyDescent="0.15">
      <c r="AL2457" s="311"/>
    </row>
    <row r="2458" spans="38:38" x14ac:dyDescent="0.15">
      <c r="AL2458" s="311"/>
    </row>
    <row r="2459" spans="38:38" x14ac:dyDescent="0.15">
      <c r="AL2459" s="311"/>
    </row>
    <row r="2460" spans="38:38" x14ac:dyDescent="0.15">
      <c r="AL2460" s="311"/>
    </row>
    <row r="2461" spans="38:38" x14ac:dyDescent="0.15">
      <c r="AL2461" s="311"/>
    </row>
    <row r="2462" spans="38:38" x14ac:dyDescent="0.15">
      <c r="AL2462" s="311"/>
    </row>
    <row r="2463" spans="38:38" x14ac:dyDescent="0.15">
      <c r="AL2463" s="311"/>
    </row>
    <row r="2464" spans="38:38" x14ac:dyDescent="0.15">
      <c r="AL2464" s="311"/>
    </row>
    <row r="2465" spans="38:38" x14ac:dyDescent="0.15">
      <c r="AL2465" s="311"/>
    </row>
    <row r="2466" spans="38:38" x14ac:dyDescent="0.15">
      <c r="AL2466" s="311"/>
    </row>
    <row r="2467" spans="38:38" x14ac:dyDescent="0.15">
      <c r="AL2467" s="311"/>
    </row>
    <row r="2468" spans="38:38" x14ac:dyDescent="0.15">
      <c r="AL2468" s="311"/>
    </row>
    <row r="2469" spans="38:38" x14ac:dyDescent="0.15">
      <c r="AL2469" s="311"/>
    </row>
    <row r="2470" spans="38:38" x14ac:dyDescent="0.15">
      <c r="AL2470" s="311"/>
    </row>
    <row r="2471" spans="38:38" x14ac:dyDescent="0.15">
      <c r="AL2471" s="311"/>
    </row>
    <row r="2472" spans="38:38" x14ac:dyDescent="0.15">
      <c r="AL2472" s="311"/>
    </row>
    <row r="2473" spans="38:38" x14ac:dyDescent="0.15">
      <c r="AL2473" s="311"/>
    </row>
    <row r="2474" spans="38:38" x14ac:dyDescent="0.15">
      <c r="AL2474" s="311"/>
    </row>
    <row r="2475" spans="38:38" x14ac:dyDescent="0.15">
      <c r="AL2475" s="311"/>
    </row>
    <row r="2476" spans="38:38" x14ac:dyDescent="0.15">
      <c r="AL2476" s="311"/>
    </row>
    <row r="2477" spans="38:38" x14ac:dyDescent="0.15">
      <c r="AL2477" s="311"/>
    </row>
    <row r="2478" spans="38:38" x14ac:dyDescent="0.15">
      <c r="AL2478" s="311"/>
    </row>
    <row r="2479" spans="38:38" x14ac:dyDescent="0.15">
      <c r="AL2479" s="311"/>
    </row>
    <row r="2480" spans="38:38" x14ac:dyDescent="0.15">
      <c r="AL2480" s="311"/>
    </row>
    <row r="2481" spans="38:38" x14ac:dyDescent="0.15">
      <c r="AL2481" s="311"/>
    </row>
    <row r="2482" spans="38:38" x14ac:dyDescent="0.15">
      <c r="AL2482" s="311"/>
    </row>
    <row r="2483" spans="38:38" x14ac:dyDescent="0.15">
      <c r="AL2483" s="311"/>
    </row>
    <row r="2484" spans="38:38" x14ac:dyDescent="0.15">
      <c r="AL2484" s="311"/>
    </row>
    <row r="2485" spans="38:38" x14ac:dyDescent="0.15">
      <c r="AL2485" s="311"/>
    </row>
    <row r="2486" spans="38:38" x14ac:dyDescent="0.15">
      <c r="AL2486" s="311"/>
    </row>
    <row r="2487" spans="38:38" x14ac:dyDescent="0.15">
      <c r="AL2487" s="311"/>
    </row>
    <row r="2488" spans="38:38" x14ac:dyDescent="0.15">
      <c r="AL2488" s="311"/>
    </row>
    <row r="2489" spans="38:38" x14ac:dyDescent="0.15">
      <c r="AL2489" s="311"/>
    </row>
    <row r="2490" spans="38:38" x14ac:dyDescent="0.15">
      <c r="AL2490" s="311"/>
    </row>
    <row r="2491" spans="38:38" x14ac:dyDescent="0.15">
      <c r="AL2491" s="311"/>
    </row>
    <row r="2492" spans="38:38" x14ac:dyDescent="0.15">
      <c r="AL2492" s="311"/>
    </row>
    <row r="2493" spans="38:38" x14ac:dyDescent="0.15">
      <c r="AL2493" s="311"/>
    </row>
    <row r="2494" spans="38:38" x14ac:dyDescent="0.15">
      <c r="AL2494" s="311"/>
    </row>
    <row r="2495" spans="38:38" x14ac:dyDescent="0.15">
      <c r="AL2495" s="311"/>
    </row>
    <row r="2496" spans="38:38" x14ac:dyDescent="0.15">
      <c r="AL2496" s="311"/>
    </row>
    <row r="2497" spans="38:38" x14ac:dyDescent="0.15">
      <c r="AL2497" s="311"/>
    </row>
    <row r="2498" spans="38:38" x14ac:dyDescent="0.15">
      <c r="AL2498" s="311"/>
    </row>
    <row r="2499" spans="38:38" x14ac:dyDescent="0.15">
      <c r="AL2499" s="311"/>
    </row>
    <row r="2500" spans="38:38" x14ac:dyDescent="0.15">
      <c r="AL2500" s="311"/>
    </row>
    <row r="2501" spans="38:38" x14ac:dyDescent="0.15">
      <c r="AL2501" s="311"/>
    </row>
    <row r="2502" spans="38:38" x14ac:dyDescent="0.15">
      <c r="AL2502" s="311"/>
    </row>
    <row r="2503" spans="38:38" x14ac:dyDescent="0.15">
      <c r="AL2503" s="311"/>
    </row>
    <row r="2504" spans="38:38" x14ac:dyDescent="0.15">
      <c r="AL2504" s="311"/>
    </row>
    <row r="2505" spans="38:38" x14ac:dyDescent="0.15">
      <c r="AL2505" s="311"/>
    </row>
    <row r="2506" spans="38:38" x14ac:dyDescent="0.15">
      <c r="AL2506" s="311"/>
    </row>
    <row r="2507" spans="38:38" x14ac:dyDescent="0.15">
      <c r="AL2507" s="311"/>
    </row>
    <row r="2508" spans="38:38" x14ac:dyDescent="0.15">
      <c r="AL2508" s="311"/>
    </row>
    <row r="2509" spans="38:38" x14ac:dyDescent="0.15">
      <c r="AL2509" s="311"/>
    </row>
    <row r="2510" spans="38:38" x14ac:dyDescent="0.15">
      <c r="AL2510" s="311"/>
    </row>
    <row r="2511" spans="38:38" x14ac:dyDescent="0.15">
      <c r="AL2511" s="311"/>
    </row>
    <row r="2512" spans="38:38" x14ac:dyDescent="0.15">
      <c r="AL2512" s="311"/>
    </row>
    <row r="2513" spans="38:38" x14ac:dyDescent="0.15">
      <c r="AL2513" s="311"/>
    </row>
    <row r="2514" spans="38:38" x14ac:dyDescent="0.15">
      <c r="AL2514" s="311"/>
    </row>
    <row r="2515" spans="38:38" x14ac:dyDescent="0.15">
      <c r="AL2515" s="311"/>
    </row>
    <row r="2516" spans="38:38" x14ac:dyDescent="0.15">
      <c r="AL2516" s="311"/>
    </row>
    <row r="2517" spans="38:38" x14ac:dyDescent="0.15">
      <c r="AL2517" s="311"/>
    </row>
    <row r="2518" spans="38:38" x14ac:dyDescent="0.15">
      <c r="AL2518" s="311"/>
    </row>
    <row r="2519" spans="38:38" x14ac:dyDescent="0.15">
      <c r="AL2519" s="311"/>
    </row>
    <row r="2520" spans="38:38" x14ac:dyDescent="0.15">
      <c r="AL2520" s="311"/>
    </row>
    <row r="2521" spans="38:38" x14ac:dyDescent="0.15">
      <c r="AL2521" s="311"/>
    </row>
    <row r="2522" spans="38:38" x14ac:dyDescent="0.15">
      <c r="AL2522" s="311"/>
    </row>
    <row r="2523" spans="38:38" x14ac:dyDescent="0.15">
      <c r="AL2523" s="311"/>
    </row>
    <row r="2524" spans="38:38" x14ac:dyDescent="0.15">
      <c r="AL2524" s="311"/>
    </row>
    <row r="2525" spans="38:38" x14ac:dyDescent="0.15">
      <c r="AL2525" s="311"/>
    </row>
    <row r="2526" spans="38:38" x14ac:dyDescent="0.15">
      <c r="AL2526" s="311"/>
    </row>
    <row r="2527" spans="38:38" x14ac:dyDescent="0.15">
      <c r="AL2527" s="311"/>
    </row>
    <row r="2528" spans="38:38" x14ac:dyDescent="0.15">
      <c r="AL2528" s="311"/>
    </row>
    <row r="2529" spans="38:38" x14ac:dyDescent="0.15">
      <c r="AL2529" s="311"/>
    </row>
    <row r="2530" spans="38:38" x14ac:dyDescent="0.15">
      <c r="AL2530" s="311"/>
    </row>
    <row r="2531" spans="38:38" x14ac:dyDescent="0.15">
      <c r="AL2531" s="311"/>
    </row>
    <row r="2532" spans="38:38" x14ac:dyDescent="0.15">
      <c r="AL2532" s="311"/>
    </row>
    <row r="2533" spans="38:38" x14ac:dyDescent="0.15">
      <c r="AL2533" s="311"/>
    </row>
    <row r="2534" spans="38:38" x14ac:dyDescent="0.15">
      <c r="AL2534" s="311"/>
    </row>
    <row r="2535" spans="38:38" x14ac:dyDescent="0.15">
      <c r="AL2535" s="311"/>
    </row>
    <row r="2536" spans="38:38" x14ac:dyDescent="0.15">
      <c r="AL2536" s="311"/>
    </row>
    <row r="2537" spans="38:38" x14ac:dyDescent="0.15">
      <c r="AL2537" s="311"/>
    </row>
    <row r="2538" spans="38:38" x14ac:dyDescent="0.15">
      <c r="AL2538" s="311"/>
    </row>
    <row r="2539" spans="38:38" x14ac:dyDescent="0.15">
      <c r="AL2539" s="311"/>
    </row>
    <row r="2540" spans="38:38" x14ac:dyDescent="0.15">
      <c r="AL2540" s="311"/>
    </row>
    <row r="2541" spans="38:38" x14ac:dyDescent="0.15">
      <c r="AL2541" s="311"/>
    </row>
    <row r="2542" spans="38:38" x14ac:dyDescent="0.15">
      <c r="AL2542" s="311"/>
    </row>
    <row r="2543" spans="38:38" x14ac:dyDescent="0.15">
      <c r="AL2543" s="311"/>
    </row>
    <row r="2544" spans="38:38" x14ac:dyDescent="0.15">
      <c r="AL2544" s="311"/>
    </row>
    <row r="2545" spans="38:38" x14ac:dyDescent="0.15">
      <c r="AL2545" s="311"/>
    </row>
    <row r="2546" spans="38:38" x14ac:dyDescent="0.15">
      <c r="AL2546" s="311"/>
    </row>
    <row r="2547" spans="38:38" x14ac:dyDescent="0.15">
      <c r="AL2547" s="311"/>
    </row>
    <row r="2548" spans="38:38" x14ac:dyDescent="0.15">
      <c r="AL2548" s="311"/>
    </row>
    <row r="2549" spans="38:38" x14ac:dyDescent="0.15">
      <c r="AL2549" s="311"/>
    </row>
    <row r="2550" spans="38:38" x14ac:dyDescent="0.15">
      <c r="AL2550" s="311"/>
    </row>
    <row r="2551" spans="38:38" x14ac:dyDescent="0.15">
      <c r="AL2551" s="311"/>
    </row>
    <row r="2552" spans="38:38" x14ac:dyDescent="0.15">
      <c r="AL2552" s="311"/>
    </row>
    <row r="2553" spans="38:38" x14ac:dyDescent="0.15">
      <c r="AL2553" s="311"/>
    </row>
    <row r="2554" spans="38:38" x14ac:dyDescent="0.15">
      <c r="AL2554" s="311"/>
    </row>
    <row r="2555" spans="38:38" x14ac:dyDescent="0.15">
      <c r="AL2555" s="311"/>
    </row>
    <row r="2556" spans="38:38" x14ac:dyDescent="0.15">
      <c r="AL2556" s="311"/>
    </row>
    <row r="2557" spans="38:38" x14ac:dyDescent="0.15">
      <c r="AL2557" s="311"/>
    </row>
    <row r="2558" spans="38:38" x14ac:dyDescent="0.15">
      <c r="AL2558" s="311"/>
    </row>
    <row r="2559" spans="38:38" x14ac:dyDescent="0.15">
      <c r="AL2559" s="311"/>
    </row>
    <row r="2560" spans="38:38" x14ac:dyDescent="0.15">
      <c r="AL2560" s="311"/>
    </row>
    <row r="2561" spans="38:38" x14ac:dyDescent="0.15">
      <c r="AL2561" s="311"/>
    </row>
    <row r="2562" spans="38:38" x14ac:dyDescent="0.15">
      <c r="AL2562" s="311"/>
    </row>
    <row r="2563" spans="38:38" x14ac:dyDescent="0.15">
      <c r="AL2563" s="311"/>
    </row>
    <row r="2564" spans="38:38" x14ac:dyDescent="0.15">
      <c r="AL2564" s="311"/>
    </row>
    <row r="2565" spans="38:38" x14ac:dyDescent="0.15">
      <c r="AL2565" s="311"/>
    </row>
    <row r="2566" spans="38:38" x14ac:dyDescent="0.15">
      <c r="AL2566" s="311"/>
    </row>
    <row r="2567" spans="38:38" x14ac:dyDescent="0.15">
      <c r="AL2567" s="311"/>
    </row>
    <row r="2568" spans="38:38" x14ac:dyDescent="0.15">
      <c r="AL2568" s="311"/>
    </row>
    <row r="2569" spans="38:38" x14ac:dyDescent="0.15">
      <c r="AL2569" s="311"/>
    </row>
    <row r="2570" spans="38:38" x14ac:dyDescent="0.15">
      <c r="AL2570" s="311"/>
    </row>
    <row r="2571" spans="38:38" x14ac:dyDescent="0.15">
      <c r="AL2571" s="311"/>
    </row>
    <row r="2572" spans="38:38" x14ac:dyDescent="0.15">
      <c r="AL2572" s="311"/>
    </row>
    <row r="2573" spans="38:38" x14ac:dyDescent="0.15">
      <c r="AL2573" s="311"/>
    </row>
    <row r="2574" spans="38:38" x14ac:dyDescent="0.15">
      <c r="AL2574" s="311"/>
    </row>
    <row r="2575" spans="38:38" x14ac:dyDescent="0.15">
      <c r="AL2575" s="311"/>
    </row>
    <row r="2576" spans="38:38" x14ac:dyDescent="0.15">
      <c r="AL2576" s="311"/>
    </row>
    <row r="2577" spans="38:38" x14ac:dyDescent="0.15">
      <c r="AL2577" s="311"/>
    </row>
    <row r="2578" spans="38:38" x14ac:dyDescent="0.15">
      <c r="AL2578" s="311"/>
    </row>
    <row r="2579" spans="38:38" x14ac:dyDescent="0.15">
      <c r="AL2579" s="311"/>
    </row>
    <row r="2580" spans="38:38" x14ac:dyDescent="0.15">
      <c r="AL2580" s="311"/>
    </row>
    <row r="2581" spans="38:38" x14ac:dyDescent="0.15">
      <c r="AL2581" s="311"/>
    </row>
    <row r="2582" spans="38:38" x14ac:dyDescent="0.15">
      <c r="AL2582" s="311"/>
    </row>
    <row r="2583" spans="38:38" x14ac:dyDescent="0.15">
      <c r="AL2583" s="311"/>
    </row>
    <row r="2584" spans="38:38" x14ac:dyDescent="0.15">
      <c r="AL2584" s="311"/>
    </row>
    <row r="2585" spans="38:38" x14ac:dyDescent="0.15">
      <c r="AL2585" s="311"/>
    </row>
    <row r="2586" spans="38:38" x14ac:dyDescent="0.15">
      <c r="AL2586" s="311"/>
    </row>
    <row r="2587" spans="38:38" x14ac:dyDescent="0.15">
      <c r="AL2587" s="311"/>
    </row>
    <row r="2588" spans="38:38" x14ac:dyDescent="0.15">
      <c r="AL2588" s="311"/>
    </row>
    <row r="2589" spans="38:38" x14ac:dyDescent="0.15">
      <c r="AL2589" s="311"/>
    </row>
    <row r="2590" spans="38:38" x14ac:dyDescent="0.15">
      <c r="AL2590" s="311"/>
    </row>
    <row r="2591" spans="38:38" x14ac:dyDescent="0.15">
      <c r="AL2591" s="311"/>
    </row>
    <row r="2592" spans="38:38" x14ac:dyDescent="0.15">
      <c r="AL2592" s="311"/>
    </row>
    <row r="2593" spans="38:38" x14ac:dyDescent="0.15">
      <c r="AL2593" s="311"/>
    </row>
    <row r="2594" spans="38:38" x14ac:dyDescent="0.15">
      <c r="AL2594" s="311"/>
    </row>
    <row r="2595" spans="38:38" x14ac:dyDescent="0.15">
      <c r="AL2595" s="311"/>
    </row>
    <row r="2596" spans="38:38" x14ac:dyDescent="0.15">
      <c r="AL2596" s="311"/>
    </row>
    <row r="2597" spans="38:38" x14ac:dyDescent="0.15">
      <c r="AL2597" s="311"/>
    </row>
    <row r="2598" spans="38:38" x14ac:dyDescent="0.15">
      <c r="AL2598" s="311"/>
    </row>
    <row r="2599" spans="38:38" x14ac:dyDescent="0.15">
      <c r="AL2599" s="311"/>
    </row>
    <row r="2600" spans="38:38" x14ac:dyDescent="0.15">
      <c r="AL2600" s="311"/>
    </row>
    <row r="2601" spans="38:38" x14ac:dyDescent="0.15">
      <c r="AL2601" s="311"/>
    </row>
    <row r="2602" spans="38:38" x14ac:dyDescent="0.15">
      <c r="AL2602" s="311"/>
    </row>
    <row r="2603" spans="38:38" x14ac:dyDescent="0.15">
      <c r="AL2603" s="311"/>
    </row>
    <row r="2604" spans="38:38" x14ac:dyDescent="0.15">
      <c r="AL2604" s="311"/>
    </row>
    <row r="2605" spans="38:38" x14ac:dyDescent="0.15">
      <c r="AL2605" s="311"/>
    </row>
    <row r="2606" spans="38:38" x14ac:dyDescent="0.15">
      <c r="AL2606" s="311"/>
    </row>
    <row r="2607" spans="38:38" x14ac:dyDescent="0.15">
      <c r="AL2607" s="311"/>
    </row>
    <row r="2608" spans="38:38" x14ac:dyDescent="0.15">
      <c r="AL2608" s="311"/>
    </row>
    <row r="2609" spans="38:38" x14ac:dyDescent="0.15">
      <c r="AL2609" s="311"/>
    </row>
    <row r="2610" spans="38:38" x14ac:dyDescent="0.15">
      <c r="AL2610" s="311"/>
    </row>
    <row r="2611" spans="38:38" x14ac:dyDescent="0.15">
      <c r="AL2611" s="311"/>
    </row>
    <row r="2612" spans="38:38" x14ac:dyDescent="0.15">
      <c r="AL2612" s="311"/>
    </row>
    <row r="2613" spans="38:38" x14ac:dyDescent="0.15">
      <c r="AL2613" s="311"/>
    </row>
    <row r="2614" spans="38:38" x14ac:dyDescent="0.15">
      <c r="AL2614" s="311"/>
    </row>
    <row r="2615" spans="38:38" x14ac:dyDescent="0.15">
      <c r="AL2615" s="311"/>
    </row>
    <row r="2616" spans="38:38" x14ac:dyDescent="0.15">
      <c r="AL2616" s="311"/>
    </row>
    <row r="2617" spans="38:38" x14ac:dyDescent="0.15">
      <c r="AL2617" s="311"/>
    </row>
    <row r="2618" spans="38:38" x14ac:dyDescent="0.15">
      <c r="AL2618" s="311"/>
    </row>
    <row r="2619" spans="38:38" x14ac:dyDescent="0.15">
      <c r="AL2619" s="311"/>
    </row>
    <row r="2620" spans="38:38" x14ac:dyDescent="0.15">
      <c r="AL2620" s="311"/>
    </row>
    <row r="2621" spans="38:38" x14ac:dyDescent="0.15">
      <c r="AL2621" s="311"/>
    </row>
    <row r="2622" spans="38:38" x14ac:dyDescent="0.15">
      <c r="AL2622" s="311"/>
    </row>
    <row r="2623" spans="38:38" x14ac:dyDescent="0.15">
      <c r="AL2623" s="311"/>
    </row>
    <row r="2624" spans="38:38" x14ac:dyDescent="0.15">
      <c r="AL2624" s="311"/>
    </row>
    <row r="2625" spans="38:38" x14ac:dyDescent="0.15">
      <c r="AL2625" s="311"/>
    </row>
    <row r="2626" spans="38:38" x14ac:dyDescent="0.15">
      <c r="AL2626" s="311"/>
    </row>
    <row r="2627" spans="38:38" x14ac:dyDescent="0.15">
      <c r="AL2627" s="311"/>
    </row>
    <row r="2628" spans="38:38" x14ac:dyDescent="0.15">
      <c r="AL2628" s="311"/>
    </row>
    <row r="2629" spans="38:38" x14ac:dyDescent="0.15">
      <c r="AL2629" s="311"/>
    </row>
    <row r="2630" spans="38:38" x14ac:dyDescent="0.15">
      <c r="AL2630" s="311"/>
    </row>
    <row r="2631" spans="38:38" x14ac:dyDescent="0.15">
      <c r="AL2631" s="311"/>
    </row>
    <row r="2632" spans="38:38" x14ac:dyDescent="0.15">
      <c r="AL2632" s="311"/>
    </row>
    <row r="2633" spans="38:38" x14ac:dyDescent="0.15">
      <c r="AL2633" s="311"/>
    </row>
    <row r="2634" spans="38:38" x14ac:dyDescent="0.15">
      <c r="AL2634" s="311"/>
    </row>
    <row r="2635" spans="38:38" x14ac:dyDescent="0.15">
      <c r="AL2635" s="311"/>
    </row>
    <row r="2636" spans="38:38" x14ac:dyDescent="0.15">
      <c r="AL2636" s="311"/>
    </row>
    <row r="2637" spans="38:38" x14ac:dyDescent="0.15">
      <c r="AL2637" s="311"/>
    </row>
    <row r="2638" spans="38:38" x14ac:dyDescent="0.15">
      <c r="AL2638" s="311"/>
    </row>
    <row r="2639" spans="38:38" x14ac:dyDescent="0.15">
      <c r="AL2639" s="311"/>
    </row>
    <row r="2640" spans="38:38" x14ac:dyDescent="0.15">
      <c r="AL2640" s="311"/>
    </row>
    <row r="2641" spans="38:38" x14ac:dyDescent="0.15">
      <c r="AL2641" s="311"/>
    </row>
    <row r="2642" spans="38:38" x14ac:dyDescent="0.15">
      <c r="AL2642" s="311"/>
    </row>
    <row r="2643" spans="38:38" x14ac:dyDescent="0.15">
      <c r="AL2643" s="311"/>
    </row>
    <row r="2644" spans="38:38" x14ac:dyDescent="0.15">
      <c r="AL2644" s="311"/>
    </row>
    <row r="2645" spans="38:38" x14ac:dyDescent="0.15">
      <c r="AL2645" s="311"/>
    </row>
    <row r="2646" spans="38:38" x14ac:dyDescent="0.15">
      <c r="AL2646" s="311"/>
    </row>
    <row r="2647" spans="38:38" x14ac:dyDescent="0.15">
      <c r="AL2647" s="311"/>
    </row>
    <row r="2648" spans="38:38" x14ac:dyDescent="0.15">
      <c r="AL2648" s="311"/>
    </row>
    <row r="2649" spans="38:38" x14ac:dyDescent="0.15">
      <c r="AL2649" s="311"/>
    </row>
    <row r="2650" spans="38:38" x14ac:dyDescent="0.15">
      <c r="AL2650" s="311"/>
    </row>
    <row r="2651" spans="38:38" x14ac:dyDescent="0.15">
      <c r="AL2651" s="311"/>
    </row>
    <row r="2652" spans="38:38" x14ac:dyDescent="0.15">
      <c r="AL2652" s="311"/>
    </row>
    <row r="2653" spans="38:38" x14ac:dyDescent="0.15">
      <c r="AL2653" s="311"/>
    </row>
    <row r="2654" spans="38:38" x14ac:dyDescent="0.15">
      <c r="AL2654" s="311"/>
    </row>
    <row r="2655" spans="38:38" x14ac:dyDescent="0.15">
      <c r="AL2655" s="311"/>
    </row>
    <row r="2656" spans="38:38" x14ac:dyDescent="0.15">
      <c r="AL2656" s="311"/>
    </row>
    <row r="2657" spans="38:38" x14ac:dyDescent="0.15">
      <c r="AL2657" s="311"/>
    </row>
    <row r="2658" spans="38:38" x14ac:dyDescent="0.15">
      <c r="AL2658" s="311"/>
    </row>
    <row r="2659" spans="38:38" x14ac:dyDescent="0.15">
      <c r="AL2659" s="311"/>
    </row>
    <row r="2660" spans="38:38" x14ac:dyDescent="0.15">
      <c r="AL2660" s="311"/>
    </row>
    <row r="2661" spans="38:38" x14ac:dyDescent="0.15">
      <c r="AL2661" s="311"/>
    </row>
    <row r="2662" spans="38:38" x14ac:dyDescent="0.15">
      <c r="AL2662" s="311"/>
    </row>
    <row r="2663" spans="38:38" x14ac:dyDescent="0.15">
      <c r="AL2663" s="311"/>
    </row>
    <row r="2664" spans="38:38" x14ac:dyDescent="0.15">
      <c r="AL2664" s="311"/>
    </row>
    <row r="2665" spans="38:38" x14ac:dyDescent="0.15">
      <c r="AL2665" s="311"/>
    </row>
    <row r="2666" spans="38:38" x14ac:dyDescent="0.15">
      <c r="AL2666" s="311"/>
    </row>
    <row r="2667" spans="38:38" x14ac:dyDescent="0.15">
      <c r="AL2667" s="311"/>
    </row>
    <row r="2668" spans="38:38" x14ac:dyDescent="0.15">
      <c r="AL2668" s="311"/>
    </row>
    <row r="2669" spans="38:38" x14ac:dyDescent="0.15">
      <c r="AL2669" s="311"/>
    </row>
    <row r="2670" spans="38:38" x14ac:dyDescent="0.15">
      <c r="AL2670" s="311"/>
    </row>
    <row r="2671" spans="38:38" x14ac:dyDescent="0.15">
      <c r="AL2671" s="311"/>
    </row>
    <row r="2672" spans="38:38" x14ac:dyDescent="0.15">
      <c r="AL2672" s="311"/>
    </row>
    <row r="2673" spans="38:38" x14ac:dyDescent="0.15">
      <c r="AL2673" s="311"/>
    </row>
    <row r="2674" spans="38:38" x14ac:dyDescent="0.15">
      <c r="AL2674" s="311"/>
    </row>
    <row r="2675" spans="38:38" x14ac:dyDescent="0.15">
      <c r="AL2675" s="311"/>
    </row>
    <row r="2676" spans="38:38" x14ac:dyDescent="0.15">
      <c r="AL2676" s="311"/>
    </row>
    <row r="2677" spans="38:38" x14ac:dyDescent="0.15">
      <c r="AL2677" s="311"/>
    </row>
    <row r="2678" spans="38:38" x14ac:dyDescent="0.15">
      <c r="AL2678" s="311"/>
    </row>
    <row r="2679" spans="38:38" x14ac:dyDescent="0.15">
      <c r="AL2679" s="311"/>
    </row>
    <row r="2680" spans="38:38" x14ac:dyDescent="0.15">
      <c r="AL2680" s="311"/>
    </row>
    <row r="2681" spans="38:38" x14ac:dyDescent="0.15">
      <c r="AL2681" s="311"/>
    </row>
    <row r="2682" spans="38:38" x14ac:dyDescent="0.15">
      <c r="AL2682" s="311"/>
    </row>
    <row r="2683" spans="38:38" x14ac:dyDescent="0.15">
      <c r="AL2683" s="311"/>
    </row>
    <row r="2684" spans="38:38" x14ac:dyDescent="0.15">
      <c r="AL2684" s="311"/>
    </row>
    <row r="2685" spans="38:38" x14ac:dyDescent="0.15">
      <c r="AL2685" s="311"/>
    </row>
    <row r="2686" spans="38:38" x14ac:dyDescent="0.15">
      <c r="AL2686" s="311"/>
    </row>
    <row r="2687" spans="38:38" x14ac:dyDescent="0.15">
      <c r="AL2687" s="311"/>
    </row>
    <row r="2688" spans="38:38" x14ac:dyDescent="0.15">
      <c r="AL2688" s="311"/>
    </row>
    <row r="2689" spans="38:38" x14ac:dyDescent="0.15">
      <c r="AL2689" s="311"/>
    </row>
    <row r="2690" spans="38:38" x14ac:dyDescent="0.15">
      <c r="AL2690" s="311"/>
    </row>
    <row r="2691" spans="38:38" x14ac:dyDescent="0.15">
      <c r="AL2691" s="311"/>
    </row>
    <row r="2692" spans="38:38" x14ac:dyDescent="0.15">
      <c r="AL2692" s="311"/>
    </row>
    <row r="2693" spans="38:38" x14ac:dyDescent="0.15">
      <c r="AL2693" s="311"/>
    </row>
    <row r="2694" spans="38:38" x14ac:dyDescent="0.15">
      <c r="AL2694" s="311"/>
    </row>
    <row r="2695" spans="38:38" x14ac:dyDescent="0.15">
      <c r="AL2695" s="311"/>
    </row>
    <row r="2696" spans="38:38" x14ac:dyDescent="0.15">
      <c r="AL2696" s="311"/>
    </row>
    <row r="2697" spans="38:38" x14ac:dyDescent="0.15">
      <c r="AL2697" s="311"/>
    </row>
    <row r="2698" spans="38:38" x14ac:dyDescent="0.15">
      <c r="AL2698" s="311"/>
    </row>
    <row r="2699" spans="38:38" x14ac:dyDescent="0.15">
      <c r="AL2699" s="311"/>
    </row>
    <row r="2700" spans="38:38" x14ac:dyDescent="0.15">
      <c r="AL2700" s="311"/>
    </row>
    <row r="2701" spans="38:38" x14ac:dyDescent="0.15">
      <c r="AL2701" s="311"/>
    </row>
    <row r="2702" spans="38:38" x14ac:dyDescent="0.15">
      <c r="AL2702" s="311"/>
    </row>
    <row r="2703" spans="38:38" x14ac:dyDescent="0.15">
      <c r="AL2703" s="311"/>
    </row>
    <row r="2704" spans="38:38" x14ac:dyDescent="0.15">
      <c r="AL2704" s="311"/>
    </row>
    <row r="2705" spans="38:38" x14ac:dyDescent="0.15">
      <c r="AL2705" s="311"/>
    </row>
    <row r="2706" spans="38:38" x14ac:dyDescent="0.15">
      <c r="AL2706" s="311"/>
    </row>
    <row r="2707" spans="38:38" x14ac:dyDescent="0.15">
      <c r="AL2707" s="311"/>
    </row>
    <row r="2708" spans="38:38" x14ac:dyDescent="0.15">
      <c r="AL2708" s="311"/>
    </row>
    <row r="2709" spans="38:38" x14ac:dyDescent="0.15">
      <c r="AL2709" s="311"/>
    </row>
    <row r="2710" spans="38:38" x14ac:dyDescent="0.15">
      <c r="AL2710" s="311"/>
    </row>
    <row r="2711" spans="38:38" x14ac:dyDescent="0.15">
      <c r="AL2711" s="311"/>
    </row>
    <row r="2712" spans="38:38" x14ac:dyDescent="0.15">
      <c r="AL2712" s="311"/>
    </row>
    <row r="2713" spans="38:38" x14ac:dyDescent="0.15">
      <c r="AL2713" s="311"/>
    </row>
    <row r="2714" spans="38:38" x14ac:dyDescent="0.15">
      <c r="AL2714" s="311"/>
    </row>
    <row r="2715" spans="38:38" x14ac:dyDescent="0.15">
      <c r="AL2715" s="311"/>
    </row>
    <row r="2716" spans="38:38" x14ac:dyDescent="0.15">
      <c r="AL2716" s="311"/>
    </row>
    <row r="2717" spans="38:38" x14ac:dyDescent="0.15">
      <c r="AL2717" s="311"/>
    </row>
    <row r="2718" spans="38:38" x14ac:dyDescent="0.15">
      <c r="AL2718" s="311"/>
    </row>
    <row r="2719" spans="38:38" x14ac:dyDescent="0.15">
      <c r="AL2719" s="311"/>
    </row>
    <row r="2720" spans="38:38" x14ac:dyDescent="0.15">
      <c r="AL2720" s="311"/>
    </row>
    <row r="2721" spans="38:38" x14ac:dyDescent="0.15">
      <c r="AL2721" s="311"/>
    </row>
    <row r="2722" spans="38:38" x14ac:dyDescent="0.15">
      <c r="AL2722" s="311"/>
    </row>
    <row r="2723" spans="38:38" x14ac:dyDescent="0.15">
      <c r="AL2723" s="311"/>
    </row>
    <row r="2724" spans="38:38" x14ac:dyDescent="0.15">
      <c r="AL2724" s="311"/>
    </row>
    <row r="2725" spans="38:38" x14ac:dyDescent="0.15">
      <c r="AL2725" s="311"/>
    </row>
    <row r="2726" spans="38:38" x14ac:dyDescent="0.15">
      <c r="AL2726" s="311"/>
    </row>
    <row r="2727" spans="38:38" x14ac:dyDescent="0.15">
      <c r="AL2727" s="311"/>
    </row>
    <row r="2728" spans="38:38" x14ac:dyDescent="0.15">
      <c r="AL2728" s="311"/>
    </row>
    <row r="2729" spans="38:38" x14ac:dyDescent="0.15">
      <c r="AL2729" s="311"/>
    </row>
    <row r="2730" spans="38:38" x14ac:dyDescent="0.15">
      <c r="AL2730" s="311"/>
    </row>
    <row r="2731" spans="38:38" x14ac:dyDescent="0.15">
      <c r="AL2731" s="311"/>
    </row>
    <row r="2732" spans="38:38" x14ac:dyDescent="0.15">
      <c r="AL2732" s="311"/>
    </row>
    <row r="2733" spans="38:38" x14ac:dyDescent="0.15">
      <c r="AL2733" s="311"/>
    </row>
    <row r="2734" spans="38:38" x14ac:dyDescent="0.15">
      <c r="AL2734" s="311"/>
    </row>
    <row r="2735" spans="38:38" x14ac:dyDescent="0.15">
      <c r="AL2735" s="311"/>
    </row>
    <row r="2736" spans="38:38" x14ac:dyDescent="0.15">
      <c r="AL2736" s="311"/>
    </row>
    <row r="2737" spans="38:38" x14ac:dyDescent="0.15">
      <c r="AL2737" s="311"/>
    </row>
    <row r="2738" spans="38:38" x14ac:dyDescent="0.15">
      <c r="AL2738" s="311"/>
    </row>
    <row r="2739" spans="38:38" x14ac:dyDescent="0.15">
      <c r="AL2739" s="311"/>
    </row>
    <row r="2740" spans="38:38" x14ac:dyDescent="0.15">
      <c r="AL2740" s="311"/>
    </row>
    <row r="2741" spans="38:38" x14ac:dyDescent="0.15">
      <c r="AL2741" s="311"/>
    </row>
    <row r="2742" spans="38:38" x14ac:dyDescent="0.15">
      <c r="AL2742" s="311"/>
    </row>
    <row r="2743" spans="38:38" x14ac:dyDescent="0.15">
      <c r="AL2743" s="311"/>
    </row>
    <row r="2744" spans="38:38" x14ac:dyDescent="0.15">
      <c r="AL2744" s="311"/>
    </row>
    <row r="2745" spans="38:38" x14ac:dyDescent="0.15">
      <c r="AL2745" s="311"/>
    </row>
    <row r="2746" spans="38:38" x14ac:dyDescent="0.15">
      <c r="AL2746" s="311"/>
    </row>
    <row r="2747" spans="38:38" x14ac:dyDescent="0.15">
      <c r="AL2747" s="311"/>
    </row>
    <row r="2748" spans="38:38" x14ac:dyDescent="0.15">
      <c r="AL2748" s="311"/>
    </row>
    <row r="2749" spans="38:38" x14ac:dyDescent="0.15">
      <c r="AL2749" s="311"/>
    </row>
    <row r="2750" spans="38:38" x14ac:dyDescent="0.15">
      <c r="AL2750" s="311"/>
    </row>
    <row r="2751" spans="38:38" x14ac:dyDescent="0.15">
      <c r="AL2751" s="311"/>
    </row>
    <row r="2752" spans="38:38" x14ac:dyDescent="0.15">
      <c r="AL2752" s="311"/>
    </row>
    <row r="2753" spans="38:38" x14ac:dyDescent="0.15">
      <c r="AL2753" s="311"/>
    </row>
    <row r="2754" spans="38:38" x14ac:dyDescent="0.15">
      <c r="AL2754" s="311"/>
    </row>
    <row r="2755" spans="38:38" x14ac:dyDescent="0.15">
      <c r="AL2755" s="311"/>
    </row>
    <row r="2756" spans="38:38" x14ac:dyDescent="0.15">
      <c r="AL2756" s="311"/>
    </row>
    <row r="2757" spans="38:38" x14ac:dyDescent="0.15">
      <c r="AL2757" s="311"/>
    </row>
    <row r="2758" spans="38:38" x14ac:dyDescent="0.15">
      <c r="AL2758" s="311"/>
    </row>
    <row r="2759" spans="38:38" x14ac:dyDescent="0.15">
      <c r="AL2759" s="311"/>
    </row>
    <row r="2760" spans="38:38" x14ac:dyDescent="0.15">
      <c r="AL2760" s="311"/>
    </row>
    <row r="2761" spans="38:38" x14ac:dyDescent="0.15">
      <c r="AL2761" s="311"/>
    </row>
    <row r="2762" spans="38:38" x14ac:dyDescent="0.15">
      <c r="AL2762" s="311"/>
    </row>
    <row r="2763" spans="38:38" x14ac:dyDescent="0.15">
      <c r="AL2763" s="311"/>
    </row>
    <row r="2764" spans="38:38" x14ac:dyDescent="0.15">
      <c r="AL2764" s="311"/>
    </row>
    <row r="2765" spans="38:38" x14ac:dyDescent="0.15">
      <c r="AL2765" s="311"/>
    </row>
    <row r="2766" spans="38:38" x14ac:dyDescent="0.15">
      <c r="AL2766" s="311"/>
    </row>
    <row r="2767" spans="38:38" x14ac:dyDescent="0.15">
      <c r="AL2767" s="311"/>
    </row>
    <row r="2768" spans="38:38" x14ac:dyDescent="0.15">
      <c r="AL2768" s="311"/>
    </row>
    <row r="2769" spans="38:38" x14ac:dyDescent="0.15">
      <c r="AL2769" s="311"/>
    </row>
    <row r="2770" spans="38:38" x14ac:dyDescent="0.15">
      <c r="AL2770" s="311"/>
    </row>
    <row r="2771" spans="38:38" x14ac:dyDescent="0.15">
      <c r="AL2771" s="311"/>
    </row>
    <row r="2772" spans="38:38" x14ac:dyDescent="0.15">
      <c r="AL2772" s="311"/>
    </row>
    <row r="2773" spans="38:38" x14ac:dyDescent="0.15">
      <c r="AL2773" s="311"/>
    </row>
    <row r="2774" spans="38:38" x14ac:dyDescent="0.15">
      <c r="AL2774" s="311"/>
    </row>
    <row r="2775" spans="38:38" x14ac:dyDescent="0.15">
      <c r="AL2775" s="311"/>
    </row>
    <row r="2776" spans="38:38" x14ac:dyDescent="0.15">
      <c r="AL2776" s="311"/>
    </row>
    <row r="2777" spans="38:38" x14ac:dyDescent="0.15">
      <c r="AL2777" s="311"/>
    </row>
    <row r="2778" spans="38:38" x14ac:dyDescent="0.15">
      <c r="AL2778" s="311"/>
    </row>
    <row r="2779" spans="38:38" x14ac:dyDescent="0.15">
      <c r="AL2779" s="311"/>
    </row>
    <row r="2780" spans="38:38" x14ac:dyDescent="0.15">
      <c r="AL2780" s="311"/>
    </row>
    <row r="2781" spans="38:38" x14ac:dyDescent="0.15">
      <c r="AL2781" s="311"/>
    </row>
    <row r="2782" spans="38:38" x14ac:dyDescent="0.15">
      <c r="AL2782" s="311"/>
    </row>
    <row r="2783" spans="38:38" x14ac:dyDescent="0.15">
      <c r="AL2783" s="311"/>
    </row>
    <row r="2784" spans="38:38" x14ac:dyDescent="0.15">
      <c r="AL2784" s="311"/>
    </row>
    <row r="2785" spans="38:38" x14ac:dyDescent="0.15">
      <c r="AL2785" s="311"/>
    </row>
    <row r="2786" spans="38:38" x14ac:dyDescent="0.15">
      <c r="AL2786" s="311"/>
    </row>
    <row r="2787" spans="38:38" x14ac:dyDescent="0.15">
      <c r="AL2787" s="311"/>
    </row>
    <row r="2788" spans="38:38" x14ac:dyDescent="0.15">
      <c r="AL2788" s="311"/>
    </row>
    <row r="2789" spans="38:38" x14ac:dyDescent="0.15">
      <c r="AL2789" s="311"/>
    </row>
    <row r="2790" spans="38:38" x14ac:dyDescent="0.15">
      <c r="AL2790" s="311"/>
    </row>
    <row r="2791" spans="38:38" x14ac:dyDescent="0.15">
      <c r="AL2791" s="311"/>
    </row>
    <row r="2792" spans="38:38" x14ac:dyDescent="0.15">
      <c r="AL2792" s="311"/>
    </row>
    <row r="2793" spans="38:38" x14ac:dyDescent="0.15">
      <c r="AL2793" s="311"/>
    </row>
    <row r="2794" spans="38:38" x14ac:dyDescent="0.15">
      <c r="AL2794" s="311"/>
    </row>
    <row r="2795" spans="38:38" x14ac:dyDescent="0.15">
      <c r="AL2795" s="311"/>
    </row>
    <row r="2796" spans="38:38" x14ac:dyDescent="0.15">
      <c r="AL2796" s="311"/>
    </row>
    <row r="2797" spans="38:38" x14ac:dyDescent="0.15">
      <c r="AL2797" s="311"/>
    </row>
    <row r="2798" spans="38:38" x14ac:dyDescent="0.15">
      <c r="AL2798" s="311"/>
    </row>
    <row r="2799" spans="38:38" x14ac:dyDescent="0.15">
      <c r="AL2799" s="311"/>
    </row>
    <row r="2800" spans="38:38" x14ac:dyDescent="0.15">
      <c r="AL2800" s="311"/>
    </row>
    <row r="2801" spans="38:38" x14ac:dyDescent="0.15">
      <c r="AL2801" s="311"/>
    </row>
    <row r="2802" spans="38:38" x14ac:dyDescent="0.15">
      <c r="AL2802" s="311"/>
    </row>
    <row r="2803" spans="38:38" x14ac:dyDescent="0.15">
      <c r="AL2803" s="311"/>
    </row>
    <row r="2804" spans="38:38" x14ac:dyDescent="0.15">
      <c r="AL2804" s="311"/>
    </row>
    <row r="2805" spans="38:38" x14ac:dyDescent="0.15">
      <c r="AL2805" s="311"/>
    </row>
    <row r="2806" spans="38:38" x14ac:dyDescent="0.15">
      <c r="AL2806" s="311"/>
    </row>
    <row r="2807" spans="38:38" x14ac:dyDescent="0.15">
      <c r="AL2807" s="311"/>
    </row>
    <row r="2808" spans="38:38" x14ac:dyDescent="0.15">
      <c r="AL2808" s="311"/>
    </row>
    <row r="2809" spans="38:38" x14ac:dyDescent="0.15">
      <c r="AL2809" s="311"/>
    </row>
    <row r="2810" spans="38:38" x14ac:dyDescent="0.15">
      <c r="AL2810" s="311"/>
    </row>
    <row r="2811" spans="38:38" x14ac:dyDescent="0.15">
      <c r="AL2811" s="311"/>
    </row>
    <row r="2812" spans="38:38" x14ac:dyDescent="0.15">
      <c r="AL2812" s="311"/>
    </row>
    <row r="2813" spans="38:38" x14ac:dyDescent="0.15">
      <c r="AL2813" s="311"/>
    </row>
    <row r="2814" spans="38:38" x14ac:dyDescent="0.15">
      <c r="AL2814" s="311"/>
    </row>
    <row r="2815" spans="38:38" x14ac:dyDescent="0.15">
      <c r="AL2815" s="311"/>
    </row>
    <row r="2816" spans="38:38" x14ac:dyDescent="0.15">
      <c r="AL2816" s="311"/>
    </row>
    <row r="2817" spans="38:38" x14ac:dyDescent="0.15">
      <c r="AL2817" s="311"/>
    </row>
    <row r="2818" spans="38:38" x14ac:dyDescent="0.15">
      <c r="AL2818" s="311"/>
    </row>
    <row r="2819" spans="38:38" x14ac:dyDescent="0.15">
      <c r="AL2819" s="311"/>
    </row>
    <row r="2820" spans="38:38" x14ac:dyDescent="0.15">
      <c r="AL2820" s="311"/>
    </row>
    <row r="2821" spans="38:38" x14ac:dyDescent="0.15">
      <c r="AL2821" s="311"/>
    </row>
    <row r="2822" spans="38:38" x14ac:dyDescent="0.15">
      <c r="AL2822" s="311"/>
    </row>
    <row r="2823" spans="38:38" x14ac:dyDescent="0.15">
      <c r="AL2823" s="311"/>
    </row>
    <row r="2824" spans="38:38" x14ac:dyDescent="0.15">
      <c r="AL2824" s="311"/>
    </row>
    <row r="2825" spans="38:38" x14ac:dyDescent="0.15">
      <c r="AL2825" s="311"/>
    </row>
    <row r="2826" spans="38:38" x14ac:dyDescent="0.15">
      <c r="AL2826" s="311"/>
    </row>
    <row r="2827" spans="38:38" x14ac:dyDescent="0.15">
      <c r="AL2827" s="311"/>
    </row>
    <row r="2828" spans="38:38" x14ac:dyDescent="0.15">
      <c r="AL2828" s="311"/>
    </row>
    <row r="2829" spans="38:38" x14ac:dyDescent="0.15">
      <c r="AL2829" s="311"/>
    </row>
    <row r="2830" spans="38:38" x14ac:dyDescent="0.15">
      <c r="AL2830" s="311"/>
    </row>
    <row r="2831" spans="38:38" x14ac:dyDescent="0.15">
      <c r="AL2831" s="311"/>
    </row>
    <row r="2832" spans="38:38" x14ac:dyDescent="0.15">
      <c r="AL2832" s="311"/>
    </row>
    <row r="2833" spans="38:38" x14ac:dyDescent="0.15">
      <c r="AL2833" s="311"/>
    </row>
    <row r="2834" spans="38:38" x14ac:dyDescent="0.15">
      <c r="AL2834" s="311"/>
    </row>
    <row r="2835" spans="38:38" x14ac:dyDescent="0.15">
      <c r="AL2835" s="311"/>
    </row>
    <row r="2836" spans="38:38" x14ac:dyDescent="0.15">
      <c r="AL2836" s="311"/>
    </row>
    <row r="2837" spans="38:38" x14ac:dyDescent="0.15">
      <c r="AL2837" s="311"/>
    </row>
    <row r="2838" spans="38:38" x14ac:dyDescent="0.15">
      <c r="AL2838" s="311"/>
    </row>
    <row r="2839" spans="38:38" x14ac:dyDescent="0.15">
      <c r="AL2839" s="311"/>
    </row>
    <row r="2840" spans="38:38" x14ac:dyDescent="0.15">
      <c r="AL2840" s="311"/>
    </row>
    <row r="2841" spans="38:38" x14ac:dyDescent="0.15">
      <c r="AL2841" s="311"/>
    </row>
    <row r="2842" spans="38:38" x14ac:dyDescent="0.15">
      <c r="AL2842" s="311"/>
    </row>
    <row r="2843" spans="38:38" x14ac:dyDescent="0.15">
      <c r="AL2843" s="311"/>
    </row>
    <row r="2844" spans="38:38" x14ac:dyDescent="0.15">
      <c r="AL2844" s="311"/>
    </row>
    <row r="2845" spans="38:38" x14ac:dyDescent="0.15">
      <c r="AL2845" s="311"/>
    </row>
    <row r="2846" spans="38:38" x14ac:dyDescent="0.15">
      <c r="AL2846" s="311"/>
    </row>
    <row r="2847" spans="38:38" x14ac:dyDescent="0.15">
      <c r="AL2847" s="311"/>
    </row>
    <row r="2848" spans="38:38" x14ac:dyDescent="0.15">
      <c r="AL2848" s="311"/>
    </row>
    <row r="2849" spans="38:38" x14ac:dyDescent="0.15">
      <c r="AL2849" s="311"/>
    </row>
    <row r="2850" spans="38:38" x14ac:dyDescent="0.15">
      <c r="AL2850" s="311"/>
    </row>
    <row r="2851" spans="38:38" x14ac:dyDescent="0.15">
      <c r="AL2851" s="311"/>
    </row>
    <row r="2852" spans="38:38" x14ac:dyDescent="0.15">
      <c r="AL2852" s="311"/>
    </row>
    <row r="2853" spans="38:38" x14ac:dyDescent="0.15">
      <c r="AL2853" s="311"/>
    </row>
    <row r="2854" spans="38:38" x14ac:dyDescent="0.15">
      <c r="AL2854" s="311"/>
    </row>
    <row r="2855" spans="38:38" x14ac:dyDescent="0.15">
      <c r="AL2855" s="311"/>
    </row>
    <row r="2856" spans="38:38" x14ac:dyDescent="0.15">
      <c r="AL2856" s="311"/>
    </row>
    <row r="2857" spans="38:38" x14ac:dyDescent="0.15">
      <c r="AL2857" s="311"/>
    </row>
    <row r="2858" spans="38:38" x14ac:dyDescent="0.15">
      <c r="AL2858" s="311"/>
    </row>
    <row r="2859" spans="38:38" x14ac:dyDescent="0.15">
      <c r="AL2859" s="311"/>
    </row>
    <row r="2860" spans="38:38" x14ac:dyDescent="0.15">
      <c r="AL2860" s="311"/>
    </row>
    <row r="2861" spans="38:38" x14ac:dyDescent="0.15">
      <c r="AL2861" s="311"/>
    </row>
    <row r="2862" spans="38:38" x14ac:dyDescent="0.15">
      <c r="AL2862" s="311"/>
    </row>
    <row r="2863" spans="38:38" x14ac:dyDescent="0.15">
      <c r="AL2863" s="311"/>
    </row>
    <row r="2864" spans="38:38" x14ac:dyDescent="0.15">
      <c r="AL2864" s="311"/>
    </row>
    <row r="2865" spans="38:38" x14ac:dyDescent="0.15">
      <c r="AL2865" s="311"/>
    </row>
    <row r="2866" spans="38:38" x14ac:dyDescent="0.15">
      <c r="AL2866" s="311"/>
    </row>
    <row r="2867" spans="38:38" x14ac:dyDescent="0.15">
      <c r="AL2867" s="311"/>
    </row>
    <row r="2868" spans="38:38" x14ac:dyDescent="0.15">
      <c r="AL2868" s="311"/>
    </row>
    <row r="2869" spans="38:38" x14ac:dyDescent="0.15">
      <c r="AL2869" s="311"/>
    </row>
    <row r="2870" spans="38:38" x14ac:dyDescent="0.15">
      <c r="AL2870" s="311"/>
    </row>
    <row r="2871" spans="38:38" x14ac:dyDescent="0.15">
      <c r="AL2871" s="311"/>
    </row>
    <row r="2872" spans="38:38" x14ac:dyDescent="0.15">
      <c r="AL2872" s="311"/>
    </row>
    <row r="2873" spans="38:38" x14ac:dyDescent="0.15">
      <c r="AL2873" s="311"/>
    </row>
    <row r="2874" spans="38:38" x14ac:dyDescent="0.15">
      <c r="AL2874" s="311"/>
    </row>
    <row r="2875" spans="38:38" x14ac:dyDescent="0.15">
      <c r="AL2875" s="311"/>
    </row>
    <row r="2876" spans="38:38" x14ac:dyDescent="0.15">
      <c r="AL2876" s="311"/>
    </row>
    <row r="2877" spans="38:38" x14ac:dyDescent="0.15">
      <c r="AL2877" s="311"/>
    </row>
    <row r="2878" spans="38:38" x14ac:dyDescent="0.15">
      <c r="AL2878" s="311"/>
    </row>
    <row r="2879" spans="38:38" x14ac:dyDescent="0.15">
      <c r="AL2879" s="311"/>
    </row>
    <row r="2880" spans="38:38" x14ac:dyDescent="0.15">
      <c r="AL2880" s="311"/>
    </row>
    <row r="2881" spans="38:38" x14ac:dyDescent="0.15">
      <c r="AL2881" s="311"/>
    </row>
    <row r="2882" spans="38:38" x14ac:dyDescent="0.15">
      <c r="AL2882" s="311"/>
    </row>
    <row r="2883" spans="38:38" x14ac:dyDescent="0.15">
      <c r="AL2883" s="311"/>
    </row>
    <row r="2884" spans="38:38" x14ac:dyDescent="0.15">
      <c r="AL2884" s="311"/>
    </row>
    <row r="2885" spans="38:38" x14ac:dyDescent="0.15">
      <c r="AL2885" s="311"/>
    </row>
    <row r="2886" spans="38:38" x14ac:dyDescent="0.15">
      <c r="AL2886" s="311"/>
    </row>
    <row r="2887" spans="38:38" x14ac:dyDescent="0.15">
      <c r="AL2887" s="311"/>
    </row>
    <row r="2888" spans="38:38" x14ac:dyDescent="0.15">
      <c r="AL2888" s="311"/>
    </row>
    <row r="2889" spans="38:38" x14ac:dyDescent="0.15">
      <c r="AL2889" s="311"/>
    </row>
    <row r="2890" spans="38:38" x14ac:dyDescent="0.15">
      <c r="AL2890" s="311"/>
    </row>
    <row r="2891" spans="38:38" x14ac:dyDescent="0.15">
      <c r="AL2891" s="311"/>
    </row>
    <row r="2892" spans="38:38" x14ac:dyDescent="0.15">
      <c r="AL2892" s="311"/>
    </row>
    <row r="2893" spans="38:38" x14ac:dyDescent="0.15">
      <c r="AL2893" s="311"/>
    </row>
    <row r="2894" spans="38:38" x14ac:dyDescent="0.15">
      <c r="AL2894" s="311"/>
    </row>
    <row r="2895" spans="38:38" x14ac:dyDescent="0.15">
      <c r="AL2895" s="311"/>
    </row>
    <row r="2896" spans="38:38" x14ac:dyDescent="0.15">
      <c r="AL2896" s="311"/>
    </row>
    <row r="2897" spans="38:38" x14ac:dyDescent="0.15">
      <c r="AL2897" s="311"/>
    </row>
    <row r="2898" spans="38:38" x14ac:dyDescent="0.15">
      <c r="AL2898" s="311"/>
    </row>
    <row r="2899" spans="38:38" x14ac:dyDescent="0.15">
      <c r="AL2899" s="311"/>
    </row>
    <row r="2900" spans="38:38" x14ac:dyDescent="0.15">
      <c r="AL2900" s="311"/>
    </row>
    <row r="2901" spans="38:38" x14ac:dyDescent="0.15">
      <c r="AL2901" s="311"/>
    </row>
    <row r="2902" spans="38:38" x14ac:dyDescent="0.15">
      <c r="AL2902" s="311"/>
    </row>
    <row r="2903" spans="38:38" x14ac:dyDescent="0.15">
      <c r="AL2903" s="311"/>
    </row>
    <row r="2904" spans="38:38" x14ac:dyDescent="0.15">
      <c r="AL2904" s="311"/>
    </row>
    <row r="2905" spans="38:38" x14ac:dyDescent="0.15">
      <c r="AL2905" s="311"/>
    </row>
    <row r="2906" spans="38:38" x14ac:dyDescent="0.15">
      <c r="AL2906" s="311"/>
    </row>
    <row r="2907" spans="38:38" x14ac:dyDescent="0.15">
      <c r="AL2907" s="311"/>
    </row>
    <row r="2908" spans="38:38" x14ac:dyDescent="0.15">
      <c r="AL2908" s="311"/>
    </row>
    <row r="2909" spans="38:38" x14ac:dyDescent="0.15">
      <c r="AL2909" s="311"/>
    </row>
    <row r="2910" spans="38:38" x14ac:dyDescent="0.15">
      <c r="AL2910" s="311"/>
    </row>
    <row r="2911" spans="38:38" x14ac:dyDescent="0.15">
      <c r="AL2911" s="311"/>
    </row>
    <row r="2912" spans="38:38" x14ac:dyDescent="0.15">
      <c r="AL2912" s="311"/>
    </row>
    <row r="2913" spans="38:38" x14ac:dyDescent="0.15">
      <c r="AL2913" s="311"/>
    </row>
    <row r="2914" spans="38:38" x14ac:dyDescent="0.15">
      <c r="AL2914" s="311"/>
    </row>
    <row r="2915" spans="38:38" x14ac:dyDescent="0.15">
      <c r="AL2915" s="311"/>
    </row>
    <row r="2916" spans="38:38" x14ac:dyDescent="0.15">
      <c r="AL2916" s="311"/>
    </row>
    <row r="2917" spans="38:38" x14ac:dyDescent="0.15">
      <c r="AL2917" s="311"/>
    </row>
    <row r="2918" spans="38:38" x14ac:dyDescent="0.15">
      <c r="AL2918" s="311"/>
    </row>
    <row r="2919" spans="38:38" x14ac:dyDescent="0.15">
      <c r="AL2919" s="311"/>
    </row>
    <row r="2920" spans="38:38" x14ac:dyDescent="0.15">
      <c r="AL2920" s="311"/>
    </row>
    <row r="2921" spans="38:38" x14ac:dyDescent="0.15">
      <c r="AL2921" s="311"/>
    </row>
    <row r="2922" spans="38:38" x14ac:dyDescent="0.15">
      <c r="AL2922" s="311"/>
    </row>
    <row r="2923" spans="38:38" x14ac:dyDescent="0.15">
      <c r="AL2923" s="311"/>
    </row>
    <row r="2924" spans="38:38" x14ac:dyDescent="0.15">
      <c r="AL2924" s="311"/>
    </row>
    <row r="2925" spans="38:38" x14ac:dyDescent="0.15">
      <c r="AL2925" s="311"/>
    </row>
    <row r="2926" spans="38:38" x14ac:dyDescent="0.15">
      <c r="AL2926" s="311"/>
    </row>
    <row r="2927" spans="38:38" x14ac:dyDescent="0.15">
      <c r="AL2927" s="311"/>
    </row>
    <row r="2928" spans="38:38" x14ac:dyDescent="0.15">
      <c r="AL2928" s="311"/>
    </row>
    <row r="2929" spans="38:38" x14ac:dyDescent="0.15">
      <c r="AL2929" s="311"/>
    </row>
    <row r="2930" spans="38:38" x14ac:dyDescent="0.15">
      <c r="AL2930" s="311"/>
    </row>
    <row r="2931" spans="38:38" x14ac:dyDescent="0.15">
      <c r="AL2931" s="311"/>
    </row>
    <row r="2932" spans="38:38" x14ac:dyDescent="0.15">
      <c r="AL2932" s="311"/>
    </row>
    <row r="2933" spans="38:38" x14ac:dyDescent="0.15">
      <c r="AL2933" s="311"/>
    </row>
    <row r="2934" spans="38:38" x14ac:dyDescent="0.15">
      <c r="AL2934" s="311"/>
    </row>
    <row r="2935" spans="38:38" x14ac:dyDescent="0.15">
      <c r="AL2935" s="311"/>
    </row>
    <row r="2936" spans="38:38" x14ac:dyDescent="0.15">
      <c r="AL2936" s="311"/>
    </row>
    <row r="2937" spans="38:38" x14ac:dyDescent="0.15">
      <c r="AL2937" s="311"/>
    </row>
    <row r="2938" spans="38:38" x14ac:dyDescent="0.15">
      <c r="AL2938" s="311"/>
    </row>
    <row r="2939" spans="38:38" x14ac:dyDescent="0.15">
      <c r="AL2939" s="311"/>
    </row>
    <row r="2940" spans="38:38" x14ac:dyDescent="0.15">
      <c r="AL2940" s="311"/>
    </row>
    <row r="2941" spans="38:38" x14ac:dyDescent="0.15">
      <c r="AL2941" s="311"/>
    </row>
    <row r="2942" spans="38:38" x14ac:dyDescent="0.15">
      <c r="AL2942" s="311"/>
    </row>
    <row r="2943" spans="38:38" x14ac:dyDescent="0.15">
      <c r="AL2943" s="311"/>
    </row>
    <row r="2944" spans="38:38" x14ac:dyDescent="0.15">
      <c r="AL2944" s="311"/>
    </row>
    <row r="2945" spans="38:38" x14ac:dyDescent="0.15">
      <c r="AL2945" s="311"/>
    </row>
    <row r="2946" spans="38:38" x14ac:dyDescent="0.15">
      <c r="AL2946" s="311"/>
    </row>
    <row r="2947" spans="38:38" x14ac:dyDescent="0.15">
      <c r="AL2947" s="311"/>
    </row>
    <row r="2948" spans="38:38" x14ac:dyDescent="0.15">
      <c r="AL2948" s="311"/>
    </row>
    <row r="2949" spans="38:38" x14ac:dyDescent="0.15">
      <c r="AL2949" s="311"/>
    </row>
    <row r="2950" spans="38:38" x14ac:dyDescent="0.15">
      <c r="AL2950" s="311"/>
    </row>
    <row r="2951" spans="38:38" x14ac:dyDescent="0.15">
      <c r="AL2951" s="311"/>
    </row>
    <row r="2952" spans="38:38" x14ac:dyDescent="0.15">
      <c r="AL2952" s="311"/>
    </row>
    <row r="2953" spans="38:38" x14ac:dyDescent="0.15">
      <c r="AL2953" s="311"/>
    </row>
    <row r="2954" spans="38:38" x14ac:dyDescent="0.15">
      <c r="AL2954" s="311"/>
    </row>
    <row r="2955" spans="38:38" x14ac:dyDescent="0.15">
      <c r="AL2955" s="311"/>
    </row>
    <row r="2956" spans="38:38" x14ac:dyDescent="0.15">
      <c r="AL2956" s="311"/>
    </row>
    <row r="2957" spans="38:38" x14ac:dyDescent="0.15">
      <c r="AL2957" s="311"/>
    </row>
    <row r="2958" spans="38:38" x14ac:dyDescent="0.15">
      <c r="AL2958" s="311"/>
    </row>
    <row r="2959" spans="38:38" x14ac:dyDescent="0.15">
      <c r="AL2959" s="311"/>
    </row>
    <row r="2960" spans="38:38" x14ac:dyDescent="0.15">
      <c r="AL2960" s="311"/>
    </row>
    <row r="2961" spans="38:38" x14ac:dyDescent="0.15">
      <c r="AL2961" s="311"/>
    </row>
    <row r="2962" spans="38:38" x14ac:dyDescent="0.15">
      <c r="AL2962" s="311"/>
    </row>
    <row r="2963" spans="38:38" x14ac:dyDescent="0.15">
      <c r="AL2963" s="311"/>
    </row>
    <row r="2964" spans="38:38" x14ac:dyDescent="0.15">
      <c r="AL2964" s="311"/>
    </row>
    <row r="2965" spans="38:38" x14ac:dyDescent="0.15">
      <c r="AL2965" s="311"/>
    </row>
    <row r="2966" spans="38:38" x14ac:dyDescent="0.15">
      <c r="AL2966" s="311"/>
    </row>
    <row r="2967" spans="38:38" x14ac:dyDescent="0.15">
      <c r="AL2967" s="311"/>
    </row>
    <row r="2968" spans="38:38" x14ac:dyDescent="0.15">
      <c r="AL2968" s="311"/>
    </row>
    <row r="2969" spans="38:38" x14ac:dyDescent="0.15">
      <c r="AL2969" s="311"/>
    </row>
    <row r="2970" spans="38:38" x14ac:dyDescent="0.15">
      <c r="AL2970" s="311"/>
    </row>
    <row r="2971" spans="38:38" x14ac:dyDescent="0.15">
      <c r="AL2971" s="311"/>
    </row>
    <row r="2972" spans="38:38" x14ac:dyDescent="0.15">
      <c r="AL2972" s="311"/>
    </row>
    <row r="2973" spans="38:38" x14ac:dyDescent="0.15">
      <c r="AL2973" s="311"/>
    </row>
    <row r="2974" spans="38:38" x14ac:dyDescent="0.15">
      <c r="AL2974" s="311"/>
    </row>
    <row r="2975" spans="38:38" x14ac:dyDescent="0.15">
      <c r="AL2975" s="311"/>
    </row>
    <row r="2976" spans="38:38" x14ac:dyDescent="0.15">
      <c r="AL2976" s="311"/>
    </row>
    <row r="2977" spans="38:38" x14ac:dyDescent="0.15">
      <c r="AL2977" s="311"/>
    </row>
    <row r="2978" spans="38:38" x14ac:dyDescent="0.15">
      <c r="AL2978" s="311"/>
    </row>
    <row r="2979" spans="38:38" x14ac:dyDescent="0.15">
      <c r="AL2979" s="311"/>
    </row>
    <row r="2980" spans="38:38" x14ac:dyDescent="0.15">
      <c r="AL2980" s="311"/>
    </row>
    <row r="2981" spans="38:38" x14ac:dyDescent="0.15">
      <c r="AL2981" s="311"/>
    </row>
    <row r="2982" spans="38:38" x14ac:dyDescent="0.15">
      <c r="AL2982" s="311"/>
    </row>
    <row r="2983" spans="38:38" x14ac:dyDescent="0.15">
      <c r="AL2983" s="311"/>
    </row>
    <row r="2984" spans="38:38" x14ac:dyDescent="0.15">
      <c r="AL2984" s="311"/>
    </row>
    <row r="2985" spans="38:38" x14ac:dyDescent="0.15">
      <c r="AL2985" s="311"/>
    </row>
    <row r="2986" spans="38:38" x14ac:dyDescent="0.15">
      <c r="AL2986" s="311"/>
    </row>
    <row r="2987" spans="38:38" x14ac:dyDescent="0.15">
      <c r="AL2987" s="311"/>
    </row>
    <row r="2988" spans="38:38" x14ac:dyDescent="0.15">
      <c r="AL2988" s="311"/>
    </row>
    <row r="2989" spans="38:38" x14ac:dyDescent="0.15">
      <c r="AL2989" s="311"/>
    </row>
    <row r="2990" spans="38:38" x14ac:dyDescent="0.15">
      <c r="AL2990" s="311"/>
    </row>
    <row r="2991" spans="38:38" x14ac:dyDescent="0.15">
      <c r="AL2991" s="311"/>
    </row>
    <row r="2992" spans="38:38" x14ac:dyDescent="0.15">
      <c r="AL2992" s="311"/>
    </row>
    <row r="2993" spans="38:38" x14ac:dyDescent="0.15">
      <c r="AL2993" s="311"/>
    </row>
    <row r="2994" spans="38:38" x14ac:dyDescent="0.15">
      <c r="AL2994" s="311"/>
    </row>
    <row r="2995" spans="38:38" x14ac:dyDescent="0.15">
      <c r="AL2995" s="311"/>
    </row>
    <row r="2996" spans="38:38" x14ac:dyDescent="0.15">
      <c r="AL2996" s="311"/>
    </row>
    <row r="2997" spans="38:38" x14ac:dyDescent="0.15">
      <c r="AL2997" s="311"/>
    </row>
    <row r="2998" spans="38:38" x14ac:dyDescent="0.15">
      <c r="AL2998" s="311"/>
    </row>
    <row r="2999" spans="38:38" x14ac:dyDescent="0.15">
      <c r="AL2999" s="311"/>
    </row>
    <row r="3000" spans="38:38" x14ac:dyDescent="0.15">
      <c r="AL3000" s="311"/>
    </row>
    <row r="3001" spans="38:38" x14ac:dyDescent="0.15">
      <c r="AL3001" s="311"/>
    </row>
    <row r="3002" spans="38:38" x14ac:dyDescent="0.15">
      <c r="AL3002" s="311"/>
    </row>
    <row r="3003" spans="38:38" x14ac:dyDescent="0.15">
      <c r="AL3003" s="311"/>
    </row>
    <row r="3004" spans="38:38" x14ac:dyDescent="0.15">
      <c r="AL3004" s="311"/>
    </row>
    <row r="3005" spans="38:38" x14ac:dyDescent="0.15">
      <c r="AL3005" s="311"/>
    </row>
    <row r="3006" spans="38:38" x14ac:dyDescent="0.15">
      <c r="AL3006" s="311"/>
    </row>
    <row r="3007" spans="38:38" x14ac:dyDescent="0.15">
      <c r="AL3007" s="311"/>
    </row>
    <row r="3008" spans="38:38" x14ac:dyDescent="0.15">
      <c r="AL3008" s="311"/>
    </row>
    <row r="3009" spans="38:38" x14ac:dyDescent="0.15">
      <c r="AL3009" s="311"/>
    </row>
    <row r="3010" spans="38:38" x14ac:dyDescent="0.15">
      <c r="AL3010" s="311"/>
    </row>
    <row r="3011" spans="38:38" x14ac:dyDescent="0.15">
      <c r="AL3011" s="311"/>
    </row>
    <row r="3012" spans="38:38" x14ac:dyDescent="0.15">
      <c r="AL3012" s="311"/>
    </row>
    <row r="3013" spans="38:38" x14ac:dyDescent="0.15">
      <c r="AL3013" s="311"/>
    </row>
    <row r="3014" spans="38:38" x14ac:dyDescent="0.15">
      <c r="AL3014" s="311"/>
    </row>
    <row r="3015" spans="38:38" x14ac:dyDescent="0.15">
      <c r="AL3015" s="311"/>
    </row>
    <row r="3016" spans="38:38" x14ac:dyDescent="0.15">
      <c r="AL3016" s="311"/>
    </row>
    <row r="3017" spans="38:38" x14ac:dyDescent="0.15">
      <c r="AL3017" s="311"/>
    </row>
    <row r="3018" spans="38:38" x14ac:dyDescent="0.15">
      <c r="AL3018" s="311"/>
    </row>
    <row r="3019" spans="38:38" x14ac:dyDescent="0.15">
      <c r="AL3019" s="311"/>
    </row>
    <row r="3020" spans="38:38" x14ac:dyDescent="0.15">
      <c r="AL3020" s="311"/>
    </row>
    <row r="3021" spans="38:38" x14ac:dyDescent="0.15">
      <c r="AL3021" s="311"/>
    </row>
    <row r="3022" spans="38:38" x14ac:dyDescent="0.15">
      <c r="AL3022" s="311"/>
    </row>
    <row r="3023" spans="38:38" x14ac:dyDescent="0.15">
      <c r="AL3023" s="311"/>
    </row>
    <row r="3024" spans="38:38" x14ac:dyDescent="0.15">
      <c r="AL3024" s="311"/>
    </row>
    <row r="3025" spans="38:38" x14ac:dyDescent="0.15">
      <c r="AL3025" s="311"/>
    </row>
    <row r="3026" spans="38:38" x14ac:dyDescent="0.15">
      <c r="AL3026" s="311"/>
    </row>
    <row r="3027" spans="38:38" x14ac:dyDescent="0.15">
      <c r="AL3027" s="311"/>
    </row>
    <row r="3028" spans="38:38" x14ac:dyDescent="0.15">
      <c r="AL3028" s="311"/>
    </row>
    <row r="3029" spans="38:38" x14ac:dyDescent="0.15">
      <c r="AL3029" s="311"/>
    </row>
    <row r="3030" spans="38:38" x14ac:dyDescent="0.15">
      <c r="AL3030" s="311"/>
    </row>
    <row r="3031" spans="38:38" x14ac:dyDescent="0.15">
      <c r="AL3031" s="311"/>
    </row>
    <row r="3032" spans="38:38" x14ac:dyDescent="0.15">
      <c r="AL3032" s="311"/>
    </row>
    <row r="3033" spans="38:38" x14ac:dyDescent="0.15">
      <c r="AL3033" s="311"/>
    </row>
    <row r="3034" spans="38:38" x14ac:dyDescent="0.15">
      <c r="AL3034" s="311"/>
    </row>
    <row r="3035" spans="38:38" x14ac:dyDescent="0.15">
      <c r="AL3035" s="311"/>
    </row>
    <row r="3036" spans="38:38" x14ac:dyDescent="0.15">
      <c r="AL3036" s="311"/>
    </row>
    <row r="3037" spans="38:38" x14ac:dyDescent="0.15">
      <c r="AL3037" s="311"/>
    </row>
    <row r="3038" spans="38:38" x14ac:dyDescent="0.15">
      <c r="AL3038" s="311"/>
    </row>
    <row r="3039" spans="38:38" x14ac:dyDescent="0.15">
      <c r="AL3039" s="311"/>
    </row>
    <row r="3040" spans="38:38" x14ac:dyDescent="0.15">
      <c r="AL3040" s="311"/>
    </row>
    <row r="3041" spans="38:38" x14ac:dyDescent="0.15">
      <c r="AL3041" s="311"/>
    </row>
    <row r="3042" spans="38:38" x14ac:dyDescent="0.15">
      <c r="AL3042" s="311"/>
    </row>
    <row r="3043" spans="38:38" x14ac:dyDescent="0.15">
      <c r="AL3043" s="311"/>
    </row>
    <row r="3044" spans="38:38" x14ac:dyDescent="0.15">
      <c r="AL3044" s="311"/>
    </row>
    <row r="3045" spans="38:38" x14ac:dyDescent="0.15">
      <c r="AL3045" s="311"/>
    </row>
    <row r="3046" spans="38:38" x14ac:dyDescent="0.15">
      <c r="AL3046" s="311"/>
    </row>
    <row r="3047" spans="38:38" x14ac:dyDescent="0.15">
      <c r="AL3047" s="311"/>
    </row>
    <row r="3048" spans="38:38" x14ac:dyDescent="0.15">
      <c r="AL3048" s="311"/>
    </row>
    <row r="3049" spans="38:38" x14ac:dyDescent="0.15">
      <c r="AL3049" s="311"/>
    </row>
    <row r="3050" spans="38:38" x14ac:dyDescent="0.15">
      <c r="AL3050" s="311"/>
    </row>
    <row r="3051" spans="38:38" x14ac:dyDescent="0.15">
      <c r="AL3051" s="311"/>
    </row>
    <row r="3052" spans="38:38" x14ac:dyDescent="0.15">
      <c r="AL3052" s="311"/>
    </row>
    <row r="3053" spans="38:38" x14ac:dyDescent="0.15">
      <c r="AL3053" s="311"/>
    </row>
    <row r="3054" spans="38:38" x14ac:dyDescent="0.15">
      <c r="AL3054" s="311"/>
    </row>
    <row r="3055" spans="38:38" x14ac:dyDescent="0.15">
      <c r="AL3055" s="311"/>
    </row>
    <row r="3056" spans="38:38" x14ac:dyDescent="0.15">
      <c r="AL3056" s="311"/>
    </row>
    <row r="3057" spans="38:38" x14ac:dyDescent="0.15">
      <c r="AL3057" s="311"/>
    </row>
    <row r="3058" spans="38:38" x14ac:dyDescent="0.15">
      <c r="AL3058" s="311"/>
    </row>
    <row r="3059" spans="38:38" x14ac:dyDescent="0.15">
      <c r="AL3059" s="311"/>
    </row>
    <row r="3060" spans="38:38" x14ac:dyDescent="0.15">
      <c r="AL3060" s="311"/>
    </row>
    <row r="3061" spans="38:38" x14ac:dyDescent="0.15">
      <c r="AL3061" s="311"/>
    </row>
    <row r="3062" spans="38:38" x14ac:dyDescent="0.15">
      <c r="AL3062" s="311"/>
    </row>
    <row r="3063" spans="38:38" x14ac:dyDescent="0.15">
      <c r="AL3063" s="311"/>
    </row>
    <row r="3064" spans="38:38" x14ac:dyDescent="0.15">
      <c r="AL3064" s="311"/>
    </row>
    <row r="3065" spans="38:38" x14ac:dyDescent="0.15">
      <c r="AL3065" s="311"/>
    </row>
    <row r="3066" spans="38:38" x14ac:dyDescent="0.15">
      <c r="AL3066" s="311"/>
    </row>
    <row r="3067" spans="38:38" x14ac:dyDescent="0.15">
      <c r="AL3067" s="311"/>
    </row>
    <row r="3068" spans="38:38" x14ac:dyDescent="0.15">
      <c r="AL3068" s="311"/>
    </row>
    <row r="3069" spans="38:38" x14ac:dyDescent="0.15">
      <c r="AL3069" s="311"/>
    </row>
    <row r="3070" spans="38:38" x14ac:dyDescent="0.15">
      <c r="AL3070" s="311"/>
    </row>
    <row r="3071" spans="38:38" x14ac:dyDescent="0.15">
      <c r="AL3071" s="311"/>
    </row>
    <row r="3072" spans="38:38" x14ac:dyDescent="0.15">
      <c r="AL3072" s="311"/>
    </row>
    <row r="3073" spans="38:38" x14ac:dyDescent="0.15">
      <c r="AL3073" s="311"/>
    </row>
    <row r="3074" spans="38:38" x14ac:dyDescent="0.15">
      <c r="AL3074" s="311"/>
    </row>
    <row r="3075" spans="38:38" x14ac:dyDescent="0.15">
      <c r="AL3075" s="311"/>
    </row>
    <row r="3076" spans="38:38" x14ac:dyDescent="0.15">
      <c r="AL3076" s="311"/>
    </row>
    <row r="3077" spans="38:38" x14ac:dyDescent="0.15">
      <c r="AL3077" s="311"/>
    </row>
    <row r="3078" spans="38:38" x14ac:dyDescent="0.15">
      <c r="AL3078" s="311"/>
    </row>
    <row r="3079" spans="38:38" x14ac:dyDescent="0.15">
      <c r="AL3079" s="311"/>
    </row>
    <row r="3080" spans="38:38" x14ac:dyDescent="0.15">
      <c r="AL3080" s="311"/>
    </row>
    <row r="3081" spans="38:38" x14ac:dyDescent="0.15">
      <c r="AL3081" s="311"/>
    </row>
    <row r="3082" spans="38:38" x14ac:dyDescent="0.15">
      <c r="AL3082" s="311"/>
    </row>
    <row r="3083" spans="38:38" x14ac:dyDescent="0.15">
      <c r="AL3083" s="311"/>
    </row>
    <row r="3084" spans="38:38" x14ac:dyDescent="0.15">
      <c r="AL3084" s="311"/>
    </row>
    <row r="3085" spans="38:38" x14ac:dyDescent="0.15">
      <c r="AL3085" s="311"/>
    </row>
    <row r="3086" spans="38:38" x14ac:dyDescent="0.15">
      <c r="AL3086" s="311"/>
    </row>
    <row r="3087" spans="38:38" x14ac:dyDescent="0.15">
      <c r="AL3087" s="311"/>
    </row>
    <row r="3088" spans="38:38" x14ac:dyDescent="0.15">
      <c r="AL3088" s="311"/>
    </row>
    <row r="3089" spans="38:38" x14ac:dyDescent="0.15">
      <c r="AL3089" s="311"/>
    </row>
    <row r="3090" spans="38:38" x14ac:dyDescent="0.15">
      <c r="AL3090" s="311"/>
    </row>
    <row r="3091" spans="38:38" x14ac:dyDescent="0.15">
      <c r="AL3091" s="311"/>
    </row>
    <row r="3092" spans="38:38" x14ac:dyDescent="0.15">
      <c r="AL3092" s="311"/>
    </row>
    <row r="3093" spans="38:38" x14ac:dyDescent="0.15">
      <c r="AL3093" s="311"/>
    </row>
    <row r="3094" spans="38:38" x14ac:dyDescent="0.15">
      <c r="AL3094" s="311"/>
    </row>
    <row r="3095" spans="38:38" x14ac:dyDescent="0.15">
      <c r="AL3095" s="311"/>
    </row>
    <row r="3096" spans="38:38" x14ac:dyDescent="0.15">
      <c r="AL3096" s="311"/>
    </row>
    <row r="3097" spans="38:38" x14ac:dyDescent="0.15">
      <c r="AL3097" s="311"/>
    </row>
    <row r="3098" spans="38:38" x14ac:dyDescent="0.15">
      <c r="AL3098" s="311"/>
    </row>
    <row r="3099" spans="38:38" x14ac:dyDescent="0.15">
      <c r="AL3099" s="311"/>
    </row>
    <row r="3100" spans="38:38" x14ac:dyDescent="0.15">
      <c r="AL3100" s="311"/>
    </row>
    <row r="3101" spans="38:38" x14ac:dyDescent="0.15">
      <c r="AL3101" s="311"/>
    </row>
    <row r="3102" spans="38:38" x14ac:dyDescent="0.15">
      <c r="AL3102" s="311"/>
    </row>
    <row r="3103" spans="38:38" x14ac:dyDescent="0.15">
      <c r="AL3103" s="311"/>
    </row>
    <row r="3104" spans="38:38" x14ac:dyDescent="0.15">
      <c r="AL3104" s="311"/>
    </row>
    <row r="3105" spans="38:38" x14ac:dyDescent="0.15">
      <c r="AL3105" s="311"/>
    </row>
    <row r="3106" spans="38:38" x14ac:dyDescent="0.15">
      <c r="AL3106" s="311"/>
    </row>
    <row r="3107" spans="38:38" x14ac:dyDescent="0.15">
      <c r="AL3107" s="311"/>
    </row>
    <row r="3108" spans="38:38" x14ac:dyDescent="0.15">
      <c r="AL3108" s="311"/>
    </row>
    <row r="3109" spans="38:38" x14ac:dyDescent="0.15">
      <c r="AL3109" s="311"/>
    </row>
    <row r="3110" spans="38:38" x14ac:dyDescent="0.15">
      <c r="AL3110" s="311"/>
    </row>
    <row r="3111" spans="38:38" x14ac:dyDescent="0.15">
      <c r="AL3111" s="311"/>
    </row>
    <row r="3112" spans="38:38" x14ac:dyDescent="0.15">
      <c r="AL3112" s="311"/>
    </row>
    <row r="3113" spans="38:38" x14ac:dyDescent="0.15">
      <c r="AL3113" s="311"/>
    </row>
    <row r="3114" spans="38:38" x14ac:dyDescent="0.15">
      <c r="AL3114" s="311"/>
    </row>
    <row r="3115" spans="38:38" x14ac:dyDescent="0.15">
      <c r="AL3115" s="311"/>
    </row>
    <row r="3116" spans="38:38" x14ac:dyDescent="0.15">
      <c r="AL3116" s="311"/>
    </row>
    <row r="3117" spans="38:38" x14ac:dyDescent="0.15">
      <c r="AL3117" s="311"/>
    </row>
    <row r="3118" spans="38:38" x14ac:dyDescent="0.15">
      <c r="AL3118" s="311"/>
    </row>
    <row r="3119" spans="38:38" x14ac:dyDescent="0.15">
      <c r="AL3119" s="311"/>
    </row>
    <row r="3120" spans="38:38" x14ac:dyDescent="0.15">
      <c r="AL3120" s="311"/>
    </row>
    <row r="3121" spans="38:38" x14ac:dyDescent="0.15">
      <c r="AL3121" s="311"/>
    </row>
    <row r="3122" spans="38:38" x14ac:dyDescent="0.15">
      <c r="AL3122" s="311"/>
    </row>
    <row r="3123" spans="38:38" x14ac:dyDescent="0.15">
      <c r="AL3123" s="311"/>
    </row>
    <row r="3124" spans="38:38" x14ac:dyDescent="0.15">
      <c r="AL3124" s="311"/>
    </row>
    <row r="3125" spans="38:38" x14ac:dyDescent="0.15">
      <c r="AL3125" s="311"/>
    </row>
    <row r="3126" spans="38:38" x14ac:dyDescent="0.15">
      <c r="AL3126" s="311"/>
    </row>
    <row r="3127" spans="38:38" x14ac:dyDescent="0.15">
      <c r="AL3127" s="311"/>
    </row>
    <row r="3128" spans="38:38" x14ac:dyDescent="0.15">
      <c r="AL3128" s="311"/>
    </row>
    <row r="3129" spans="38:38" x14ac:dyDescent="0.15">
      <c r="AL3129" s="311"/>
    </row>
    <row r="3130" spans="38:38" x14ac:dyDescent="0.15">
      <c r="AL3130" s="311"/>
    </row>
    <row r="3131" spans="38:38" x14ac:dyDescent="0.15">
      <c r="AL3131" s="311"/>
    </row>
    <row r="3132" spans="38:38" x14ac:dyDescent="0.15">
      <c r="AL3132" s="311"/>
    </row>
    <row r="3133" spans="38:38" x14ac:dyDescent="0.15">
      <c r="AL3133" s="311"/>
    </row>
    <row r="3134" spans="38:38" x14ac:dyDescent="0.15">
      <c r="AL3134" s="311"/>
    </row>
    <row r="3135" spans="38:38" x14ac:dyDescent="0.15">
      <c r="AL3135" s="311"/>
    </row>
    <row r="3136" spans="38:38" x14ac:dyDescent="0.15">
      <c r="AL3136" s="311"/>
    </row>
    <row r="3137" spans="38:38" x14ac:dyDescent="0.15">
      <c r="AL3137" s="311"/>
    </row>
    <row r="3138" spans="38:38" x14ac:dyDescent="0.15">
      <c r="AL3138" s="311"/>
    </row>
    <row r="3139" spans="38:38" x14ac:dyDescent="0.15">
      <c r="AL3139" s="311"/>
    </row>
    <row r="3140" spans="38:38" x14ac:dyDescent="0.15">
      <c r="AL3140" s="311"/>
    </row>
    <row r="3141" spans="38:38" x14ac:dyDescent="0.15">
      <c r="AL3141" s="311"/>
    </row>
    <row r="3142" spans="38:38" x14ac:dyDescent="0.15">
      <c r="AL3142" s="311"/>
    </row>
    <row r="3143" spans="38:38" x14ac:dyDescent="0.15">
      <c r="AL3143" s="311"/>
    </row>
    <row r="3144" spans="38:38" x14ac:dyDescent="0.15">
      <c r="AL3144" s="311"/>
    </row>
    <row r="3145" spans="38:38" x14ac:dyDescent="0.15">
      <c r="AL3145" s="311"/>
    </row>
    <row r="3146" spans="38:38" x14ac:dyDescent="0.15">
      <c r="AL3146" s="311"/>
    </row>
    <row r="3147" spans="38:38" x14ac:dyDescent="0.15">
      <c r="AL3147" s="311"/>
    </row>
    <row r="3148" spans="38:38" x14ac:dyDescent="0.15">
      <c r="AL3148" s="311"/>
    </row>
    <row r="3149" spans="38:38" x14ac:dyDescent="0.15">
      <c r="AL3149" s="311"/>
    </row>
    <row r="3150" spans="38:38" x14ac:dyDescent="0.15">
      <c r="AL3150" s="311"/>
    </row>
    <row r="3151" spans="38:38" x14ac:dyDescent="0.15">
      <c r="AL3151" s="311"/>
    </row>
    <row r="3152" spans="38:38" x14ac:dyDescent="0.15">
      <c r="AL3152" s="311"/>
    </row>
    <row r="3153" spans="38:38" x14ac:dyDescent="0.15">
      <c r="AL3153" s="311"/>
    </row>
    <row r="3154" spans="38:38" x14ac:dyDescent="0.15">
      <c r="AL3154" s="311"/>
    </row>
    <row r="3155" spans="38:38" x14ac:dyDescent="0.15">
      <c r="AL3155" s="311"/>
    </row>
    <row r="3156" spans="38:38" x14ac:dyDescent="0.15">
      <c r="AL3156" s="311"/>
    </row>
    <row r="3157" spans="38:38" x14ac:dyDescent="0.15">
      <c r="AL3157" s="311"/>
    </row>
    <row r="3158" spans="38:38" x14ac:dyDescent="0.15">
      <c r="AL3158" s="311"/>
    </row>
    <row r="3159" spans="38:38" x14ac:dyDescent="0.15">
      <c r="AL3159" s="311"/>
    </row>
    <row r="3160" spans="38:38" x14ac:dyDescent="0.15">
      <c r="AL3160" s="311"/>
    </row>
    <row r="3161" spans="38:38" x14ac:dyDescent="0.15">
      <c r="AL3161" s="311"/>
    </row>
    <row r="3162" spans="38:38" x14ac:dyDescent="0.15">
      <c r="AL3162" s="311"/>
    </row>
    <row r="3163" spans="38:38" x14ac:dyDescent="0.15">
      <c r="AL3163" s="311"/>
    </row>
    <row r="3164" spans="38:38" x14ac:dyDescent="0.15">
      <c r="AL3164" s="311"/>
    </row>
    <row r="3165" spans="38:38" x14ac:dyDescent="0.15">
      <c r="AL3165" s="311"/>
    </row>
    <row r="3166" spans="38:38" x14ac:dyDescent="0.15">
      <c r="AL3166" s="311"/>
    </row>
    <row r="3167" spans="38:38" x14ac:dyDescent="0.15">
      <c r="AL3167" s="311"/>
    </row>
    <row r="3168" spans="38:38" x14ac:dyDescent="0.15">
      <c r="AL3168" s="311"/>
    </row>
    <row r="3169" spans="38:38" x14ac:dyDescent="0.15">
      <c r="AL3169" s="311"/>
    </row>
    <row r="3170" spans="38:38" x14ac:dyDescent="0.15">
      <c r="AL3170" s="311"/>
    </row>
    <row r="3171" spans="38:38" x14ac:dyDescent="0.15">
      <c r="AL3171" s="311"/>
    </row>
    <row r="3172" spans="38:38" x14ac:dyDescent="0.15">
      <c r="AL3172" s="311"/>
    </row>
    <row r="3173" spans="38:38" x14ac:dyDescent="0.15">
      <c r="AL3173" s="311"/>
    </row>
    <row r="3174" spans="38:38" x14ac:dyDescent="0.15">
      <c r="AL3174" s="311"/>
    </row>
    <row r="3175" spans="38:38" x14ac:dyDescent="0.15">
      <c r="AL3175" s="311"/>
    </row>
    <row r="3176" spans="38:38" x14ac:dyDescent="0.15">
      <c r="AL3176" s="311"/>
    </row>
    <row r="3177" spans="38:38" x14ac:dyDescent="0.15">
      <c r="AL3177" s="311"/>
    </row>
    <row r="3178" spans="38:38" x14ac:dyDescent="0.15">
      <c r="AL3178" s="311"/>
    </row>
    <row r="3179" spans="38:38" x14ac:dyDescent="0.15">
      <c r="AL3179" s="311"/>
    </row>
    <row r="3180" spans="38:38" x14ac:dyDescent="0.15">
      <c r="AL3180" s="311"/>
    </row>
    <row r="3181" spans="38:38" x14ac:dyDescent="0.15">
      <c r="AL3181" s="311"/>
    </row>
    <row r="3182" spans="38:38" x14ac:dyDescent="0.15">
      <c r="AL3182" s="311"/>
    </row>
    <row r="3183" spans="38:38" x14ac:dyDescent="0.15">
      <c r="AL3183" s="311"/>
    </row>
    <row r="3184" spans="38:38" x14ac:dyDescent="0.15">
      <c r="AL3184" s="311"/>
    </row>
    <row r="3185" spans="38:38" x14ac:dyDescent="0.15">
      <c r="AL3185" s="311"/>
    </row>
    <row r="3186" spans="38:38" x14ac:dyDescent="0.15">
      <c r="AL3186" s="311"/>
    </row>
    <row r="3187" spans="38:38" x14ac:dyDescent="0.15">
      <c r="AL3187" s="311"/>
    </row>
    <row r="3188" spans="38:38" x14ac:dyDescent="0.15">
      <c r="AL3188" s="311"/>
    </row>
    <row r="3189" spans="38:38" x14ac:dyDescent="0.15">
      <c r="AL3189" s="311"/>
    </row>
    <row r="3190" spans="38:38" x14ac:dyDescent="0.15">
      <c r="AL3190" s="311"/>
    </row>
    <row r="3191" spans="38:38" x14ac:dyDescent="0.15">
      <c r="AL3191" s="311"/>
    </row>
    <row r="3192" spans="38:38" x14ac:dyDescent="0.15">
      <c r="AL3192" s="311"/>
    </row>
    <row r="3193" spans="38:38" x14ac:dyDescent="0.15">
      <c r="AL3193" s="311"/>
    </row>
    <row r="3194" spans="38:38" x14ac:dyDescent="0.15">
      <c r="AL3194" s="311"/>
    </row>
    <row r="3195" spans="38:38" x14ac:dyDescent="0.15">
      <c r="AL3195" s="311"/>
    </row>
    <row r="3196" spans="38:38" x14ac:dyDescent="0.15">
      <c r="AL3196" s="311"/>
    </row>
    <row r="3197" spans="38:38" x14ac:dyDescent="0.15">
      <c r="AL3197" s="311"/>
    </row>
    <row r="3198" spans="38:38" x14ac:dyDescent="0.15">
      <c r="AL3198" s="311"/>
    </row>
    <row r="3199" spans="38:38" x14ac:dyDescent="0.15">
      <c r="AL3199" s="311"/>
    </row>
    <row r="3200" spans="38:38" x14ac:dyDescent="0.15">
      <c r="AL3200" s="311"/>
    </row>
    <row r="3201" spans="38:38" x14ac:dyDescent="0.15">
      <c r="AL3201" s="311"/>
    </row>
    <row r="3202" spans="38:38" x14ac:dyDescent="0.15">
      <c r="AL3202" s="311"/>
    </row>
    <row r="3203" spans="38:38" x14ac:dyDescent="0.15">
      <c r="AL3203" s="311"/>
    </row>
    <row r="3204" spans="38:38" x14ac:dyDescent="0.15">
      <c r="AL3204" s="311"/>
    </row>
    <row r="3205" spans="38:38" x14ac:dyDescent="0.15">
      <c r="AL3205" s="311"/>
    </row>
    <row r="3206" spans="38:38" x14ac:dyDescent="0.15">
      <c r="AL3206" s="311"/>
    </row>
    <row r="3207" spans="38:38" x14ac:dyDescent="0.15">
      <c r="AL3207" s="311"/>
    </row>
    <row r="3208" spans="38:38" x14ac:dyDescent="0.15">
      <c r="AL3208" s="311"/>
    </row>
    <row r="3209" spans="38:38" x14ac:dyDescent="0.15">
      <c r="AL3209" s="311"/>
    </row>
    <row r="3210" spans="38:38" x14ac:dyDescent="0.15">
      <c r="AL3210" s="311"/>
    </row>
    <row r="3211" spans="38:38" x14ac:dyDescent="0.15">
      <c r="AL3211" s="311"/>
    </row>
    <row r="3212" spans="38:38" x14ac:dyDescent="0.15">
      <c r="AL3212" s="311"/>
    </row>
    <row r="3213" spans="38:38" x14ac:dyDescent="0.15">
      <c r="AL3213" s="311"/>
    </row>
    <row r="3214" spans="38:38" x14ac:dyDescent="0.15">
      <c r="AL3214" s="311"/>
    </row>
    <row r="3215" spans="38:38" x14ac:dyDescent="0.15">
      <c r="AL3215" s="311"/>
    </row>
    <row r="3216" spans="38:38" x14ac:dyDescent="0.15">
      <c r="AL3216" s="311"/>
    </row>
    <row r="3217" spans="38:38" x14ac:dyDescent="0.15">
      <c r="AL3217" s="311"/>
    </row>
    <row r="3218" spans="38:38" x14ac:dyDescent="0.15">
      <c r="AL3218" s="311"/>
    </row>
    <row r="3219" spans="38:38" x14ac:dyDescent="0.15">
      <c r="AL3219" s="311"/>
    </row>
    <row r="3220" spans="38:38" x14ac:dyDescent="0.15">
      <c r="AL3220" s="311"/>
    </row>
    <row r="3221" spans="38:38" x14ac:dyDescent="0.15">
      <c r="AL3221" s="311"/>
    </row>
    <row r="3222" spans="38:38" x14ac:dyDescent="0.15">
      <c r="AL3222" s="311"/>
    </row>
    <row r="3223" spans="38:38" x14ac:dyDescent="0.15">
      <c r="AL3223" s="311"/>
    </row>
    <row r="3224" spans="38:38" x14ac:dyDescent="0.15">
      <c r="AL3224" s="311"/>
    </row>
    <row r="3225" spans="38:38" x14ac:dyDescent="0.15">
      <c r="AL3225" s="311"/>
    </row>
    <row r="3226" spans="38:38" x14ac:dyDescent="0.15">
      <c r="AL3226" s="311"/>
    </row>
    <row r="3227" spans="38:38" x14ac:dyDescent="0.15">
      <c r="AL3227" s="311"/>
    </row>
    <row r="3228" spans="38:38" x14ac:dyDescent="0.15">
      <c r="AL3228" s="311"/>
    </row>
    <row r="3229" spans="38:38" x14ac:dyDescent="0.15">
      <c r="AL3229" s="311"/>
    </row>
    <row r="3230" spans="38:38" x14ac:dyDescent="0.15">
      <c r="AL3230" s="311"/>
    </row>
    <row r="3231" spans="38:38" x14ac:dyDescent="0.15">
      <c r="AL3231" s="311"/>
    </row>
    <row r="3232" spans="38:38" x14ac:dyDescent="0.15">
      <c r="AL3232" s="311"/>
    </row>
    <row r="3233" spans="38:38" x14ac:dyDescent="0.15">
      <c r="AL3233" s="311"/>
    </row>
    <row r="3234" spans="38:38" x14ac:dyDescent="0.15">
      <c r="AL3234" s="311"/>
    </row>
    <row r="3235" spans="38:38" x14ac:dyDescent="0.15">
      <c r="AL3235" s="311"/>
    </row>
    <row r="3236" spans="38:38" x14ac:dyDescent="0.15">
      <c r="AL3236" s="311"/>
    </row>
    <row r="3237" spans="38:38" x14ac:dyDescent="0.15">
      <c r="AL3237" s="311"/>
    </row>
    <row r="3238" spans="38:38" x14ac:dyDescent="0.15">
      <c r="AL3238" s="311"/>
    </row>
    <row r="3239" spans="38:38" x14ac:dyDescent="0.15">
      <c r="AL3239" s="311"/>
    </row>
    <row r="3240" spans="38:38" x14ac:dyDescent="0.15">
      <c r="AL3240" s="311"/>
    </row>
    <row r="3241" spans="38:38" x14ac:dyDescent="0.15">
      <c r="AL3241" s="311"/>
    </row>
    <row r="3242" spans="38:38" x14ac:dyDescent="0.15">
      <c r="AL3242" s="311"/>
    </row>
    <row r="3243" spans="38:38" x14ac:dyDescent="0.15">
      <c r="AL3243" s="311"/>
    </row>
    <row r="3244" spans="38:38" x14ac:dyDescent="0.15">
      <c r="AL3244" s="311"/>
    </row>
    <row r="3245" spans="38:38" x14ac:dyDescent="0.15">
      <c r="AL3245" s="311"/>
    </row>
    <row r="3246" spans="38:38" x14ac:dyDescent="0.15">
      <c r="AL3246" s="311"/>
    </row>
    <row r="3247" spans="38:38" x14ac:dyDescent="0.15">
      <c r="AL3247" s="311"/>
    </row>
    <row r="3248" spans="38:38" x14ac:dyDescent="0.15">
      <c r="AL3248" s="311"/>
    </row>
    <row r="3249" spans="38:38" x14ac:dyDescent="0.15">
      <c r="AL3249" s="311"/>
    </row>
    <row r="3250" spans="38:38" x14ac:dyDescent="0.15">
      <c r="AL3250" s="311"/>
    </row>
    <row r="3251" spans="38:38" x14ac:dyDescent="0.15">
      <c r="AL3251" s="311"/>
    </row>
    <row r="3252" spans="38:38" x14ac:dyDescent="0.15">
      <c r="AL3252" s="311"/>
    </row>
    <row r="3253" spans="38:38" x14ac:dyDescent="0.15">
      <c r="AL3253" s="311"/>
    </row>
    <row r="3254" spans="38:38" x14ac:dyDescent="0.15">
      <c r="AL3254" s="311"/>
    </row>
    <row r="3255" spans="38:38" x14ac:dyDescent="0.15">
      <c r="AL3255" s="311"/>
    </row>
    <row r="3256" spans="38:38" x14ac:dyDescent="0.15">
      <c r="AL3256" s="311"/>
    </row>
    <row r="3257" spans="38:38" x14ac:dyDescent="0.15">
      <c r="AL3257" s="311"/>
    </row>
    <row r="3258" spans="38:38" x14ac:dyDescent="0.15">
      <c r="AL3258" s="311"/>
    </row>
    <row r="3259" spans="38:38" x14ac:dyDescent="0.15">
      <c r="AL3259" s="311"/>
    </row>
    <row r="3260" spans="38:38" x14ac:dyDescent="0.15">
      <c r="AL3260" s="311"/>
    </row>
    <row r="3261" spans="38:38" x14ac:dyDescent="0.15">
      <c r="AL3261" s="311"/>
    </row>
    <row r="3262" spans="38:38" x14ac:dyDescent="0.15">
      <c r="AL3262" s="311"/>
    </row>
    <row r="3263" spans="38:38" x14ac:dyDescent="0.15">
      <c r="AL3263" s="311"/>
    </row>
    <row r="3264" spans="38:38" x14ac:dyDescent="0.15">
      <c r="AL3264" s="311"/>
    </row>
    <row r="3265" spans="38:38" x14ac:dyDescent="0.15">
      <c r="AL3265" s="311"/>
    </row>
    <row r="3266" spans="38:38" x14ac:dyDescent="0.15">
      <c r="AL3266" s="311"/>
    </row>
    <row r="3267" spans="38:38" x14ac:dyDescent="0.15">
      <c r="AL3267" s="311"/>
    </row>
    <row r="3268" spans="38:38" x14ac:dyDescent="0.15">
      <c r="AL3268" s="311"/>
    </row>
    <row r="3269" spans="38:38" x14ac:dyDescent="0.15">
      <c r="AL3269" s="311"/>
    </row>
    <row r="3270" spans="38:38" x14ac:dyDescent="0.15">
      <c r="AL3270" s="311"/>
    </row>
    <row r="3271" spans="38:38" x14ac:dyDescent="0.15">
      <c r="AL3271" s="311"/>
    </row>
    <row r="3272" spans="38:38" x14ac:dyDescent="0.15">
      <c r="AL3272" s="311"/>
    </row>
    <row r="3273" spans="38:38" x14ac:dyDescent="0.15">
      <c r="AL3273" s="311"/>
    </row>
    <row r="3274" spans="38:38" x14ac:dyDescent="0.15">
      <c r="AL3274" s="311"/>
    </row>
    <row r="3275" spans="38:38" x14ac:dyDescent="0.15">
      <c r="AL3275" s="311"/>
    </row>
    <row r="3276" spans="38:38" x14ac:dyDescent="0.15">
      <c r="AL3276" s="311"/>
    </row>
    <row r="3277" spans="38:38" x14ac:dyDescent="0.15">
      <c r="AL3277" s="311"/>
    </row>
    <row r="3278" spans="38:38" x14ac:dyDescent="0.15">
      <c r="AL3278" s="311"/>
    </row>
    <row r="3279" spans="38:38" x14ac:dyDescent="0.15">
      <c r="AL3279" s="311"/>
    </row>
    <row r="3280" spans="38:38" x14ac:dyDescent="0.15">
      <c r="AL3280" s="311"/>
    </row>
    <row r="3281" spans="38:38" x14ac:dyDescent="0.15">
      <c r="AL3281" s="311"/>
    </row>
    <row r="3282" spans="38:38" x14ac:dyDescent="0.15">
      <c r="AL3282" s="311"/>
    </row>
    <row r="3283" spans="38:38" x14ac:dyDescent="0.15">
      <c r="AL3283" s="311"/>
    </row>
    <row r="3284" spans="38:38" x14ac:dyDescent="0.15">
      <c r="AL3284" s="311"/>
    </row>
    <row r="3285" spans="38:38" x14ac:dyDescent="0.15">
      <c r="AL3285" s="311"/>
    </row>
    <row r="3286" spans="38:38" x14ac:dyDescent="0.15">
      <c r="AL3286" s="311"/>
    </row>
    <row r="3287" spans="38:38" x14ac:dyDescent="0.15">
      <c r="AL3287" s="311"/>
    </row>
    <row r="3288" spans="38:38" x14ac:dyDescent="0.15">
      <c r="AL3288" s="311"/>
    </row>
    <row r="3289" spans="38:38" x14ac:dyDescent="0.15">
      <c r="AL3289" s="311"/>
    </row>
    <row r="3290" spans="38:38" x14ac:dyDescent="0.15">
      <c r="AL3290" s="311"/>
    </row>
    <row r="3291" spans="38:38" x14ac:dyDescent="0.15">
      <c r="AL3291" s="311"/>
    </row>
    <row r="3292" spans="38:38" x14ac:dyDescent="0.15">
      <c r="AL3292" s="311"/>
    </row>
    <row r="3293" spans="38:38" x14ac:dyDescent="0.15">
      <c r="AL3293" s="311"/>
    </row>
    <row r="3294" spans="38:38" x14ac:dyDescent="0.15">
      <c r="AL3294" s="311"/>
    </row>
    <row r="3295" spans="38:38" x14ac:dyDescent="0.15">
      <c r="AL3295" s="311"/>
    </row>
    <row r="3296" spans="38:38" x14ac:dyDescent="0.15">
      <c r="AL3296" s="311"/>
    </row>
    <row r="3297" spans="38:38" x14ac:dyDescent="0.15">
      <c r="AL3297" s="311"/>
    </row>
    <row r="3298" spans="38:38" x14ac:dyDescent="0.15">
      <c r="AL3298" s="311"/>
    </row>
    <row r="3299" spans="38:38" x14ac:dyDescent="0.15">
      <c r="AL3299" s="311"/>
    </row>
    <row r="3300" spans="38:38" x14ac:dyDescent="0.15">
      <c r="AL3300" s="311"/>
    </row>
    <row r="3301" spans="38:38" x14ac:dyDescent="0.15">
      <c r="AL3301" s="311"/>
    </row>
    <row r="3302" spans="38:38" x14ac:dyDescent="0.15">
      <c r="AL3302" s="311"/>
    </row>
    <row r="3303" spans="38:38" x14ac:dyDescent="0.15">
      <c r="AL3303" s="311"/>
    </row>
    <row r="3304" spans="38:38" x14ac:dyDescent="0.15">
      <c r="AL3304" s="311"/>
    </row>
    <row r="3305" spans="38:38" x14ac:dyDescent="0.15">
      <c r="AL3305" s="311"/>
    </row>
    <row r="3306" spans="38:38" x14ac:dyDescent="0.15">
      <c r="AL3306" s="311"/>
    </row>
    <row r="3307" spans="38:38" x14ac:dyDescent="0.15">
      <c r="AL3307" s="311"/>
    </row>
    <row r="3308" spans="38:38" x14ac:dyDescent="0.15">
      <c r="AL3308" s="311"/>
    </row>
    <row r="3309" spans="38:38" x14ac:dyDescent="0.15">
      <c r="AL3309" s="311"/>
    </row>
    <row r="3310" spans="38:38" x14ac:dyDescent="0.15">
      <c r="AL3310" s="311"/>
    </row>
    <row r="3311" spans="38:38" x14ac:dyDescent="0.15">
      <c r="AL3311" s="311"/>
    </row>
    <row r="3312" spans="38:38" x14ac:dyDescent="0.15">
      <c r="AL3312" s="311"/>
    </row>
    <row r="3313" spans="38:38" x14ac:dyDescent="0.15">
      <c r="AL3313" s="311"/>
    </row>
    <row r="3314" spans="38:38" x14ac:dyDescent="0.15">
      <c r="AL3314" s="311"/>
    </row>
    <row r="3315" spans="38:38" x14ac:dyDescent="0.15">
      <c r="AL3315" s="311"/>
    </row>
    <row r="3316" spans="38:38" x14ac:dyDescent="0.15">
      <c r="AL3316" s="311"/>
    </row>
    <row r="3317" spans="38:38" x14ac:dyDescent="0.15">
      <c r="AL3317" s="311"/>
    </row>
    <row r="3318" spans="38:38" x14ac:dyDescent="0.15">
      <c r="AL3318" s="311"/>
    </row>
    <row r="3319" spans="38:38" x14ac:dyDescent="0.15">
      <c r="AL3319" s="311"/>
    </row>
    <row r="3320" spans="38:38" x14ac:dyDescent="0.15">
      <c r="AL3320" s="311"/>
    </row>
    <row r="3321" spans="38:38" x14ac:dyDescent="0.15">
      <c r="AL3321" s="311"/>
    </row>
    <row r="3322" spans="38:38" x14ac:dyDescent="0.15">
      <c r="AL3322" s="311"/>
    </row>
    <row r="3323" spans="38:38" x14ac:dyDescent="0.15">
      <c r="AL3323" s="311"/>
    </row>
    <row r="3324" spans="38:38" x14ac:dyDescent="0.15">
      <c r="AL3324" s="311"/>
    </row>
    <row r="3325" spans="38:38" x14ac:dyDescent="0.15">
      <c r="AL3325" s="311"/>
    </row>
    <row r="3326" spans="38:38" x14ac:dyDescent="0.15">
      <c r="AL3326" s="311"/>
    </row>
    <row r="3327" spans="38:38" x14ac:dyDescent="0.15">
      <c r="AL3327" s="311"/>
    </row>
    <row r="3328" spans="38:38" x14ac:dyDescent="0.15">
      <c r="AL3328" s="311"/>
    </row>
    <row r="3329" spans="38:38" x14ac:dyDescent="0.15">
      <c r="AL3329" s="311"/>
    </row>
    <row r="3330" spans="38:38" x14ac:dyDescent="0.15">
      <c r="AL3330" s="311"/>
    </row>
    <row r="3331" spans="38:38" x14ac:dyDescent="0.15">
      <c r="AL3331" s="311"/>
    </row>
    <row r="3332" spans="38:38" x14ac:dyDescent="0.15">
      <c r="AL3332" s="311"/>
    </row>
    <row r="3333" spans="38:38" x14ac:dyDescent="0.15">
      <c r="AL3333" s="311"/>
    </row>
    <row r="3334" spans="38:38" x14ac:dyDescent="0.15">
      <c r="AL3334" s="311"/>
    </row>
    <row r="3335" spans="38:38" x14ac:dyDescent="0.15">
      <c r="AL3335" s="311"/>
    </row>
    <row r="3336" spans="38:38" x14ac:dyDescent="0.15">
      <c r="AL3336" s="311"/>
    </row>
    <row r="3337" spans="38:38" x14ac:dyDescent="0.15">
      <c r="AL3337" s="311"/>
    </row>
    <row r="3338" spans="38:38" x14ac:dyDescent="0.15">
      <c r="AL3338" s="311"/>
    </row>
    <row r="3339" spans="38:38" x14ac:dyDescent="0.15">
      <c r="AL3339" s="311"/>
    </row>
    <row r="3340" spans="38:38" x14ac:dyDescent="0.15">
      <c r="AL3340" s="311"/>
    </row>
    <row r="3341" spans="38:38" x14ac:dyDescent="0.15">
      <c r="AL3341" s="311"/>
    </row>
    <row r="3342" spans="38:38" x14ac:dyDescent="0.15">
      <c r="AL3342" s="311"/>
    </row>
    <row r="3343" spans="38:38" x14ac:dyDescent="0.15">
      <c r="AL3343" s="311"/>
    </row>
    <row r="3344" spans="38:38" x14ac:dyDescent="0.15">
      <c r="AL3344" s="311"/>
    </row>
    <row r="3345" spans="38:38" x14ac:dyDescent="0.15">
      <c r="AL3345" s="311"/>
    </row>
    <row r="3346" spans="38:38" x14ac:dyDescent="0.15">
      <c r="AL3346" s="311"/>
    </row>
    <row r="3347" spans="38:38" x14ac:dyDescent="0.15">
      <c r="AL3347" s="311"/>
    </row>
    <row r="3348" spans="38:38" x14ac:dyDescent="0.15">
      <c r="AL3348" s="311"/>
    </row>
    <row r="3349" spans="38:38" x14ac:dyDescent="0.15">
      <c r="AL3349" s="311"/>
    </row>
    <row r="3350" spans="38:38" x14ac:dyDescent="0.15">
      <c r="AL3350" s="311"/>
    </row>
    <row r="3351" spans="38:38" x14ac:dyDescent="0.15">
      <c r="AL3351" s="311"/>
    </row>
    <row r="3352" spans="38:38" x14ac:dyDescent="0.15">
      <c r="AL3352" s="311"/>
    </row>
    <row r="3353" spans="38:38" x14ac:dyDescent="0.15">
      <c r="AL3353" s="311"/>
    </row>
    <row r="3354" spans="38:38" x14ac:dyDescent="0.15">
      <c r="AL3354" s="311"/>
    </row>
    <row r="3355" spans="38:38" x14ac:dyDescent="0.15">
      <c r="AL3355" s="311"/>
    </row>
    <row r="3356" spans="38:38" x14ac:dyDescent="0.15">
      <c r="AL3356" s="311"/>
    </row>
    <row r="3357" spans="38:38" x14ac:dyDescent="0.15">
      <c r="AL3357" s="311"/>
    </row>
    <row r="3358" spans="38:38" x14ac:dyDescent="0.15">
      <c r="AL3358" s="311"/>
    </row>
    <row r="3359" spans="38:38" x14ac:dyDescent="0.15">
      <c r="AL3359" s="311"/>
    </row>
    <row r="3360" spans="38:38" x14ac:dyDescent="0.15">
      <c r="AL3360" s="311"/>
    </row>
    <row r="3361" spans="38:38" x14ac:dyDescent="0.15">
      <c r="AL3361" s="311"/>
    </row>
    <row r="3362" spans="38:38" x14ac:dyDescent="0.15">
      <c r="AL3362" s="311"/>
    </row>
    <row r="3363" spans="38:38" x14ac:dyDescent="0.15">
      <c r="AL3363" s="311"/>
    </row>
    <row r="3364" spans="38:38" x14ac:dyDescent="0.15">
      <c r="AL3364" s="311"/>
    </row>
    <row r="3365" spans="38:38" x14ac:dyDescent="0.15">
      <c r="AL3365" s="311"/>
    </row>
    <row r="3366" spans="38:38" x14ac:dyDescent="0.15">
      <c r="AL3366" s="311"/>
    </row>
    <row r="3367" spans="38:38" x14ac:dyDescent="0.15">
      <c r="AL3367" s="311"/>
    </row>
    <row r="3368" spans="38:38" x14ac:dyDescent="0.15">
      <c r="AL3368" s="311"/>
    </row>
    <row r="3369" spans="38:38" x14ac:dyDescent="0.15">
      <c r="AL3369" s="311"/>
    </row>
    <row r="3370" spans="38:38" x14ac:dyDescent="0.15">
      <c r="AL3370" s="311"/>
    </row>
    <row r="3371" spans="38:38" x14ac:dyDescent="0.15">
      <c r="AL3371" s="311"/>
    </row>
    <row r="3372" spans="38:38" x14ac:dyDescent="0.15">
      <c r="AL3372" s="311"/>
    </row>
    <row r="3373" spans="38:38" x14ac:dyDescent="0.15">
      <c r="AL3373" s="311"/>
    </row>
    <row r="3374" spans="38:38" x14ac:dyDescent="0.15">
      <c r="AL3374" s="311"/>
    </row>
    <row r="3375" spans="38:38" x14ac:dyDescent="0.15">
      <c r="AL3375" s="311"/>
    </row>
    <row r="3376" spans="38:38" x14ac:dyDescent="0.15">
      <c r="AL3376" s="311"/>
    </row>
    <row r="3377" spans="38:38" x14ac:dyDescent="0.15">
      <c r="AL3377" s="311"/>
    </row>
    <row r="3378" spans="38:38" x14ac:dyDescent="0.15">
      <c r="AL3378" s="311"/>
    </row>
    <row r="3379" spans="38:38" x14ac:dyDescent="0.15">
      <c r="AL3379" s="311"/>
    </row>
    <row r="3380" spans="38:38" x14ac:dyDescent="0.15">
      <c r="AL3380" s="311"/>
    </row>
    <row r="3381" spans="38:38" x14ac:dyDescent="0.15">
      <c r="AL3381" s="311"/>
    </row>
    <row r="3382" spans="38:38" x14ac:dyDescent="0.15">
      <c r="AL3382" s="311"/>
    </row>
    <row r="3383" spans="38:38" x14ac:dyDescent="0.15">
      <c r="AL3383" s="311"/>
    </row>
    <row r="3384" spans="38:38" x14ac:dyDescent="0.15">
      <c r="AL3384" s="311"/>
    </row>
    <row r="3385" spans="38:38" x14ac:dyDescent="0.15">
      <c r="AL3385" s="311"/>
    </row>
    <row r="3386" spans="38:38" x14ac:dyDescent="0.15">
      <c r="AL3386" s="311"/>
    </row>
    <row r="3387" spans="38:38" x14ac:dyDescent="0.15">
      <c r="AL3387" s="311"/>
    </row>
    <row r="3388" spans="38:38" x14ac:dyDescent="0.15">
      <c r="AL3388" s="311"/>
    </row>
    <row r="3389" spans="38:38" x14ac:dyDescent="0.15">
      <c r="AL3389" s="311"/>
    </row>
    <row r="3390" spans="38:38" x14ac:dyDescent="0.15">
      <c r="AL3390" s="311"/>
    </row>
    <row r="3391" spans="38:38" x14ac:dyDescent="0.15">
      <c r="AL3391" s="311"/>
    </row>
    <row r="3392" spans="38:38" x14ac:dyDescent="0.15">
      <c r="AL3392" s="311"/>
    </row>
    <row r="3393" spans="38:38" x14ac:dyDescent="0.15">
      <c r="AL3393" s="311"/>
    </row>
    <row r="3394" spans="38:38" x14ac:dyDescent="0.15">
      <c r="AL3394" s="311"/>
    </row>
    <row r="3395" spans="38:38" x14ac:dyDescent="0.15">
      <c r="AL3395" s="311"/>
    </row>
    <row r="3396" spans="38:38" x14ac:dyDescent="0.15">
      <c r="AL3396" s="311"/>
    </row>
    <row r="3397" spans="38:38" x14ac:dyDescent="0.15">
      <c r="AL3397" s="311"/>
    </row>
    <row r="3398" spans="38:38" x14ac:dyDescent="0.15">
      <c r="AL3398" s="311"/>
    </row>
    <row r="3399" spans="38:38" x14ac:dyDescent="0.15">
      <c r="AL3399" s="311"/>
    </row>
    <row r="3400" spans="38:38" x14ac:dyDescent="0.15">
      <c r="AL3400" s="311"/>
    </row>
    <row r="3401" spans="38:38" x14ac:dyDescent="0.15">
      <c r="AL3401" s="311"/>
    </row>
    <row r="3402" spans="38:38" x14ac:dyDescent="0.15">
      <c r="AL3402" s="311"/>
    </row>
    <row r="3403" spans="38:38" x14ac:dyDescent="0.15">
      <c r="AL3403" s="311"/>
    </row>
    <row r="3404" spans="38:38" x14ac:dyDescent="0.15">
      <c r="AL3404" s="311"/>
    </row>
    <row r="3405" spans="38:38" x14ac:dyDescent="0.15">
      <c r="AL3405" s="311"/>
    </row>
    <row r="3406" spans="38:38" x14ac:dyDescent="0.15">
      <c r="AL3406" s="311"/>
    </row>
    <row r="3407" spans="38:38" x14ac:dyDescent="0.15">
      <c r="AL3407" s="311"/>
    </row>
    <row r="3408" spans="38:38" x14ac:dyDescent="0.15">
      <c r="AL3408" s="311"/>
    </row>
    <row r="3409" spans="38:38" x14ac:dyDescent="0.15">
      <c r="AL3409" s="311"/>
    </row>
    <row r="3410" spans="38:38" x14ac:dyDescent="0.15">
      <c r="AL3410" s="311"/>
    </row>
    <row r="3411" spans="38:38" x14ac:dyDescent="0.15">
      <c r="AL3411" s="311"/>
    </row>
    <row r="3412" spans="38:38" x14ac:dyDescent="0.15">
      <c r="AL3412" s="311"/>
    </row>
    <row r="3413" spans="38:38" x14ac:dyDescent="0.15">
      <c r="AL3413" s="311"/>
    </row>
    <row r="3414" spans="38:38" x14ac:dyDescent="0.15">
      <c r="AL3414" s="311"/>
    </row>
    <row r="3415" spans="38:38" x14ac:dyDescent="0.15">
      <c r="AL3415" s="311"/>
    </row>
    <row r="3416" spans="38:38" x14ac:dyDescent="0.15">
      <c r="AL3416" s="311"/>
    </row>
    <row r="3417" spans="38:38" x14ac:dyDescent="0.15">
      <c r="AL3417" s="311"/>
    </row>
    <row r="3418" spans="38:38" x14ac:dyDescent="0.15">
      <c r="AL3418" s="311"/>
    </row>
    <row r="3419" spans="38:38" x14ac:dyDescent="0.15">
      <c r="AL3419" s="311"/>
    </row>
    <row r="3420" spans="38:38" x14ac:dyDescent="0.15">
      <c r="AL3420" s="311"/>
    </row>
    <row r="3421" spans="38:38" x14ac:dyDescent="0.15">
      <c r="AL3421" s="311"/>
    </row>
    <row r="3422" spans="38:38" x14ac:dyDescent="0.15">
      <c r="AL3422" s="311"/>
    </row>
    <row r="3423" spans="38:38" x14ac:dyDescent="0.15">
      <c r="AL3423" s="311"/>
    </row>
    <row r="3424" spans="38:38" x14ac:dyDescent="0.15">
      <c r="AL3424" s="311"/>
    </row>
    <row r="3425" spans="38:38" x14ac:dyDescent="0.15">
      <c r="AL3425" s="311"/>
    </row>
    <row r="3426" spans="38:38" x14ac:dyDescent="0.15">
      <c r="AL3426" s="311"/>
    </row>
    <row r="3427" spans="38:38" x14ac:dyDescent="0.15">
      <c r="AL3427" s="311"/>
    </row>
    <row r="3428" spans="38:38" x14ac:dyDescent="0.15">
      <c r="AL3428" s="311"/>
    </row>
    <row r="3429" spans="38:38" x14ac:dyDescent="0.15">
      <c r="AL3429" s="311"/>
    </row>
    <row r="3430" spans="38:38" x14ac:dyDescent="0.15">
      <c r="AL3430" s="311"/>
    </row>
    <row r="3431" spans="38:38" x14ac:dyDescent="0.15">
      <c r="AL3431" s="311"/>
    </row>
    <row r="3432" spans="38:38" x14ac:dyDescent="0.15">
      <c r="AL3432" s="311"/>
    </row>
    <row r="3433" spans="38:38" x14ac:dyDescent="0.15">
      <c r="AL3433" s="311"/>
    </row>
    <row r="3434" spans="38:38" x14ac:dyDescent="0.15">
      <c r="AL3434" s="311"/>
    </row>
    <row r="3435" spans="38:38" x14ac:dyDescent="0.15">
      <c r="AL3435" s="311"/>
    </row>
    <row r="3436" spans="38:38" x14ac:dyDescent="0.15">
      <c r="AL3436" s="311"/>
    </row>
    <row r="3437" spans="38:38" x14ac:dyDescent="0.15">
      <c r="AL3437" s="311"/>
    </row>
    <row r="3438" spans="38:38" x14ac:dyDescent="0.15">
      <c r="AL3438" s="311"/>
    </row>
    <row r="3439" spans="38:38" x14ac:dyDescent="0.15">
      <c r="AL3439" s="311"/>
    </row>
    <row r="3440" spans="38:38" x14ac:dyDescent="0.15">
      <c r="AL3440" s="311"/>
    </row>
    <row r="3441" spans="38:38" x14ac:dyDescent="0.15">
      <c r="AL3441" s="311"/>
    </row>
    <row r="3442" spans="38:38" x14ac:dyDescent="0.15">
      <c r="AL3442" s="311"/>
    </row>
    <row r="3443" spans="38:38" x14ac:dyDescent="0.15">
      <c r="AL3443" s="311"/>
    </row>
    <row r="3444" spans="38:38" x14ac:dyDescent="0.15">
      <c r="AL3444" s="311"/>
    </row>
    <row r="3445" spans="38:38" x14ac:dyDescent="0.15">
      <c r="AL3445" s="311"/>
    </row>
    <row r="3446" spans="38:38" x14ac:dyDescent="0.15">
      <c r="AL3446" s="311"/>
    </row>
    <row r="3447" spans="38:38" x14ac:dyDescent="0.15">
      <c r="AL3447" s="311"/>
    </row>
    <row r="3448" spans="38:38" x14ac:dyDescent="0.15">
      <c r="AL3448" s="311"/>
    </row>
    <row r="3449" spans="38:38" x14ac:dyDescent="0.15">
      <c r="AL3449" s="311"/>
    </row>
    <row r="3450" spans="38:38" x14ac:dyDescent="0.15">
      <c r="AL3450" s="311"/>
    </row>
    <row r="3451" spans="38:38" x14ac:dyDescent="0.15">
      <c r="AL3451" s="311"/>
    </row>
    <row r="3452" spans="38:38" x14ac:dyDescent="0.15">
      <c r="AL3452" s="311"/>
    </row>
    <row r="3453" spans="38:38" x14ac:dyDescent="0.15">
      <c r="AL3453" s="311"/>
    </row>
    <row r="3454" spans="38:38" x14ac:dyDescent="0.15">
      <c r="AL3454" s="311"/>
    </row>
    <row r="3455" spans="38:38" x14ac:dyDescent="0.15">
      <c r="AL3455" s="311"/>
    </row>
    <row r="3456" spans="38:38" x14ac:dyDescent="0.15">
      <c r="AL3456" s="311"/>
    </row>
    <row r="3457" spans="38:38" x14ac:dyDescent="0.15">
      <c r="AL3457" s="311"/>
    </row>
    <row r="3458" spans="38:38" x14ac:dyDescent="0.15">
      <c r="AL3458" s="311"/>
    </row>
    <row r="3459" spans="38:38" x14ac:dyDescent="0.15">
      <c r="AL3459" s="311"/>
    </row>
    <row r="3460" spans="38:38" x14ac:dyDescent="0.15">
      <c r="AL3460" s="311"/>
    </row>
    <row r="3461" spans="38:38" x14ac:dyDescent="0.15">
      <c r="AL3461" s="311"/>
    </row>
    <row r="3462" spans="38:38" x14ac:dyDescent="0.15">
      <c r="AL3462" s="311"/>
    </row>
    <row r="3463" spans="38:38" x14ac:dyDescent="0.15">
      <c r="AL3463" s="311"/>
    </row>
    <row r="3464" spans="38:38" x14ac:dyDescent="0.15">
      <c r="AL3464" s="311"/>
    </row>
    <row r="3465" spans="38:38" x14ac:dyDescent="0.15">
      <c r="AL3465" s="311"/>
    </row>
    <row r="3466" spans="38:38" x14ac:dyDescent="0.15">
      <c r="AL3466" s="311"/>
    </row>
    <row r="3467" spans="38:38" x14ac:dyDescent="0.15">
      <c r="AL3467" s="311"/>
    </row>
    <row r="3468" spans="38:38" x14ac:dyDescent="0.15">
      <c r="AL3468" s="311"/>
    </row>
    <row r="3469" spans="38:38" x14ac:dyDescent="0.15">
      <c r="AL3469" s="311"/>
    </row>
    <row r="3470" spans="38:38" x14ac:dyDescent="0.15">
      <c r="AL3470" s="311"/>
    </row>
    <row r="3471" spans="38:38" x14ac:dyDescent="0.15">
      <c r="AL3471" s="311"/>
    </row>
    <row r="3472" spans="38:38" x14ac:dyDescent="0.15">
      <c r="AL3472" s="311"/>
    </row>
    <row r="3473" spans="38:38" x14ac:dyDescent="0.15">
      <c r="AL3473" s="311"/>
    </row>
    <row r="3474" spans="38:38" x14ac:dyDescent="0.15">
      <c r="AL3474" s="311"/>
    </row>
    <row r="3475" spans="38:38" x14ac:dyDescent="0.15">
      <c r="AL3475" s="311"/>
    </row>
    <row r="3476" spans="38:38" x14ac:dyDescent="0.15">
      <c r="AL3476" s="311"/>
    </row>
    <row r="3477" spans="38:38" x14ac:dyDescent="0.15">
      <c r="AL3477" s="311"/>
    </row>
    <row r="3478" spans="38:38" x14ac:dyDescent="0.15">
      <c r="AL3478" s="311"/>
    </row>
    <row r="3479" spans="38:38" x14ac:dyDescent="0.15">
      <c r="AL3479" s="311"/>
    </row>
    <row r="3480" spans="38:38" x14ac:dyDescent="0.15">
      <c r="AL3480" s="311"/>
    </row>
    <row r="3481" spans="38:38" x14ac:dyDescent="0.15">
      <c r="AL3481" s="311"/>
    </row>
    <row r="3482" spans="38:38" x14ac:dyDescent="0.15">
      <c r="AL3482" s="311"/>
    </row>
    <row r="3483" spans="38:38" x14ac:dyDescent="0.15">
      <c r="AL3483" s="311"/>
    </row>
    <row r="3484" spans="38:38" x14ac:dyDescent="0.15">
      <c r="AL3484" s="311"/>
    </row>
    <row r="3485" spans="38:38" x14ac:dyDescent="0.15">
      <c r="AL3485" s="311"/>
    </row>
    <row r="3486" spans="38:38" x14ac:dyDescent="0.15">
      <c r="AL3486" s="311"/>
    </row>
    <row r="3487" spans="38:38" x14ac:dyDescent="0.15">
      <c r="AL3487" s="311"/>
    </row>
    <row r="3488" spans="38:38" x14ac:dyDescent="0.15">
      <c r="AL3488" s="311"/>
    </row>
    <row r="3489" spans="38:38" x14ac:dyDescent="0.15">
      <c r="AL3489" s="311"/>
    </row>
    <row r="3490" spans="38:38" x14ac:dyDescent="0.15">
      <c r="AL3490" s="311"/>
    </row>
    <row r="3491" spans="38:38" x14ac:dyDescent="0.15">
      <c r="AL3491" s="311"/>
    </row>
    <row r="3492" spans="38:38" x14ac:dyDescent="0.15">
      <c r="AL3492" s="311"/>
    </row>
    <row r="3493" spans="38:38" x14ac:dyDescent="0.15">
      <c r="AL3493" s="311"/>
    </row>
    <row r="3494" spans="38:38" x14ac:dyDescent="0.15">
      <c r="AL3494" s="311"/>
    </row>
    <row r="3495" spans="38:38" x14ac:dyDescent="0.15">
      <c r="AL3495" s="311"/>
    </row>
    <row r="3496" spans="38:38" x14ac:dyDescent="0.15">
      <c r="AL3496" s="311"/>
    </row>
    <row r="3497" spans="38:38" x14ac:dyDescent="0.15">
      <c r="AL3497" s="311"/>
    </row>
    <row r="3498" spans="38:38" x14ac:dyDescent="0.15">
      <c r="AL3498" s="311"/>
    </row>
    <row r="3499" spans="38:38" x14ac:dyDescent="0.15">
      <c r="AL3499" s="311"/>
    </row>
    <row r="3500" spans="38:38" x14ac:dyDescent="0.15">
      <c r="AL3500" s="311"/>
    </row>
    <row r="3501" spans="38:38" x14ac:dyDescent="0.15">
      <c r="AL3501" s="311"/>
    </row>
    <row r="3502" spans="38:38" x14ac:dyDescent="0.15">
      <c r="AL3502" s="311"/>
    </row>
    <row r="3503" spans="38:38" x14ac:dyDescent="0.15">
      <c r="AL3503" s="311"/>
    </row>
    <row r="3504" spans="38:38" x14ac:dyDescent="0.15">
      <c r="AL3504" s="311"/>
    </row>
    <row r="3505" spans="38:38" x14ac:dyDescent="0.15">
      <c r="AL3505" s="311"/>
    </row>
    <row r="3506" spans="38:38" x14ac:dyDescent="0.15">
      <c r="AL3506" s="311"/>
    </row>
    <row r="3507" spans="38:38" x14ac:dyDescent="0.15">
      <c r="AL3507" s="311"/>
    </row>
    <row r="3508" spans="38:38" x14ac:dyDescent="0.15">
      <c r="AL3508" s="311"/>
    </row>
    <row r="3509" spans="38:38" x14ac:dyDescent="0.15">
      <c r="AL3509" s="311"/>
    </row>
    <row r="3510" spans="38:38" x14ac:dyDescent="0.15">
      <c r="AL3510" s="311"/>
    </row>
    <row r="3511" spans="38:38" x14ac:dyDescent="0.15">
      <c r="AL3511" s="311"/>
    </row>
    <row r="3512" spans="38:38" x14ac:dyDescent="0.15">
      <c r="AL3512" s="311"/>
    </row>
    <row r="3513" spans="38:38" x14ac:dyDescent="0.15">
      <c r="AL3513" s="311"/>
    </row>
    <row r="3514" spans="38:38" x14ac:dyDescent="0.15">
      <c r="AL3514" s="311"/>
    </row>
    <row r="3515" spans="38:38" x14ac:dyDescent="0.15">
      <c r="AL3515" s="311"/>
    </row>
    <row r="3516" spans="38:38" x14ac:dyDescent="0.15">
      <c r="AL3516" s="311"/>
    </row>
    <row r="3517" spans="38:38" x14ac:dyDescent="0.15">
      <c r="AL3517" s="311"/>
    </row>
    <row r="3518" spans="38:38" x14ac:dyDescent="0.15">
      <c r="AL3518" s="311"/>
    </row>
    <row r="3519" spans="38:38" x14ac:dyDescent="0.15">
      <c r="AL3519" s="311"/>
    </row>
    <row r="3520" spans="38:38" x14ac:dyDescent="0.15">
      <c r="AL3520" s="311"/>
    </row>
    <row r="3521" spans="38:38" x14ac:dyDescent="0.15">
      <c r="AL3521" s="311"/>
    </row>
    <row r="3522" spans="38:38" x14ac:dyDescent="0.15">
      <c r="AL3522" s="311"/>
    </row>
    <row r="3523" spans="38:38" x14ac:dyDescent="0.15">
      <c r="AL3523" s="311"/>
    </row>
    <row r="3524" spans="38:38" x14ac:dyDescent="0.15">
      <c r="AL3524" s="311"/>
    </row>
    <row r="3525" spans="38:38" x14ac:dyDescent="0.15">
      <c r="AL3525" s="311"/>
    </row>
    <row r="3526" spans="38:38" x14ac:dyDescent="0.15">
      <c r="AL3526" s="311"/>
    </row>
    <row r="3527" spans="38:38" x14ac:dyDescent="0.15">
      <c r="AL3527" s="311"/>
    </row>
    <row r="3528" spans="38:38" x14ac:dyDescent="0.15">
      <c r="AL3528" s="311"/>
    </row>
    <row r="3529" spans="38:38" x14ac:dyDescent="0.15">
      <c r="AL3529" s="311"/>
    </row>
    <row r="3530" spans="38:38" x14ac:dyDescent="0.15">
      <c r="AL3530" s="311"/>
    </row>
    <row r="3531" spans="38:38" x14ac:dyDescent="0.15">
      <c r="AL3531" s="311"/>
    </row>
    <row r="3532" spans="38:38" x14ac:dyDescent="0.15">
      <c r="AL3532" s="311"/>
    </row>
    <row r="3533" spans="38:38" x14ac:dyDescent="0.15">
      <c r="AL3533" s="311"/>
    </row>
    <row r="3534" spans="38:38" x14ac:dyDescent="0.15">
      <c r="AL3534" s="311"/>
    </row>
    <row r="3535" spans="38:38" x14ac:dyDescent="0.15">
      <c r="AL3535" s="311"/>
    </row>
    <row r="3536" spans="38:38" x14ac:dyDescent="0.15">
      <c r="AL3536" s="311"/>
    </row>
    <row r="3537" spans="38:38" x14ac:dyDescent="0.15">
      <c r="AL3537" s="311"/>
    </row>
    <row r="3538" spans="38:38" x14ac:dyDescent="0.15">
      <c r="AL3538" s="311"/>
    </row>
    <row r="3539" spans="38:38" x14ac:dyDescent="0.15">
      <c r="AL3539" s="311"/>
    </row>
    <row r="3540" spans="38:38" x14ac:dyDescent="0.15">
      <c r="AL3540" s="311"/>
    </row>
    <row r="3541" spans="38:38" x14ac:dyDescent="0.15">
      <c r="AL3541" s="311"/>
    </row>
    <row r="3542" spans="38:38" x14ac:dyDescent="0.15">
      <c r="AL3542" s="311"/>
    </row>
    <row r="3543" spans="38:38" x14ac:dyDescent="0.15">
      <c r="AL3543" s="311"/>
    </row>
    <row r="3544" spans="38:38" x14ac:dyDescent="0.15">
      <c r="AL3544" s="311"/>
    </row>
    <row r="3545" spans="38:38" x14ac:dyDescent="0.15">
      <c r="AL3545" s="311"/>
    </row>
    <row r="3546" spans="38:38" x14ac:dyDescent="0.15">
      <c r="AL3546" s="311"/>
    </row>
    <row r="3547" spans="38:38" x14ac:dyDescent="0.15">
      <c r="AL3547" s="311"/>
    </row>
    <row r="3548" spans="38:38" x14ac:dyDescent="0.15">
      <c r="AL3548" s="311"/>
    </row>
    <row r="3549" spans="38:38" x14ac:dyDescent="0.15">
      <c r="AL3549" s="311"/>
    </row>
    <row r="3550" spans="38:38" x14ac:dyDescent="0.15">
      <c r="AL3550" s="311"/>
    </row>
    <row r="3551" spans="38:38" x14ac:dyDescent="0.15">
      <c r="AL3551" s="311"/>
    </row>
    <row r="3552" spans="38:38" x14ac:dyDescent="0.15">
      <c r="AL3552" s="311"/>
    </row>
    <row r="3553" spans="38:38" x14ac:dyDescent="0.15">
      <c r="AL3553" s="311"/>
    </row>
    <row r="3554" spans="38:38" x14ac:dyDescent="0.15">
      <c r="AL3554" s="311"/>
    </row>
    <row r="3555" spans="38:38" x14ac:dyDescent="0.15">
      <c r="AL3555" s="311"/>
    </row>
    <row r="3556" spans="38:38" x14ac:dyDescent="0.15">
      <c r="AL3556" s="311"/>
    </row>
    <row r="3557" spans="38:38" x14ac:dyDescent="0.15">
      <c r="AL3557" s="311"/>
    </row>
    <row r="3558" spans="38:38" x14ac:dyDescent="0.15">
      <c r="AL3558" s="311"/>
    </row>
    <row r="3559" spans="38:38" x14ac:dyDescent="0.15">
      <c r="AL3559" s="311"/>
    </row>
    <row r="3560" spans="38:38" x14ac:dyDescent="0.15">
      <c r="AL3560" s="311"/>
    </row>
    <row r="3561" spans="38:38" x14ac:dyDescent="0.15">
      <c r="AL3561" s="311"/>
    </row>
    <row r="3562" spans="38:38" x14ac:dyDescent="0.15">
      <c r="AL3562" s="311"/>
    </row>
    <row r="3563" spans="38:38" x14ac:dyDescent="0.15">
      <c r="AL3563" s="311"/>
    </row>
    <row r="3564" spans="38:38" x14ac:dyDescent="0.15">
      <c r="AL3564" s="311"/>
    </row>
    <row r="3565" spans="38:38" x14ac:dyDescent="0.15">
      <c r="AL3565" s="311"/>
    </row>
    <row r="3566" spans="38:38" x14ac:dyDescent="0.15">
      <c r="AL3566" s="311"/>
    </row>
    <row r="3567" spans="38:38" x14ac:dyDescent="0.15">
      <c r="AL3567" s="311"/>
    </row>
    <row r="3568" spans="38:38" x14ac:dyDescent="0.15">
      <c r="AL3568" s="311"/>
    </row>
    <row r="3569" spans="38:38" x14ac:dyDescent="0.15">
      <c r="AL3569" s="311"/>
    </row>
    <row r="3570" spans="38:38" x14ac:dyDescent="0.15">
      <c r="AL3570" s="311"/>
    </row>
    <row r="3571" spans="38:38" x14ac:dyDescent="0.15">
      <c r="AL3571" s="311"/>
    </row>
    <row r="3572" spans="38:38" x14ac:dyDescent="0.15">
      <c r="AL3572" s="311"/>
    </row>
    <row r="3573" spans="38:38" x14ac:dyDescent="0.15">
      <c r="AL3573" s="311"/>
    </row>
    <row r="3574" spans="38:38" x14ac:dyDescent="0.15">
      <c r="AL3574" s="311"/>
    </row>
    <row r="3575" spans="38:38" x14ac:dyDescent="0.15">
      <c r="AL3575" s="311"/>
    </row>
    <row r="3576" spans="38:38" x14ac:dyDescent="0.15">
      <c r="AL3576" s="311"/>
    </row>
    <row r="3577" spans="38:38" x14ac:dyDescent="0.15">
      <c r="AL3577" s="311"/>
    </row>
    <row r="3578" spans="38:38" x14ac:dyDescent="0.15">
      <c r="AL3578" s="311"/>
    </row>
    <row r="3579" spans="38:38" x14ac:dyDescent="0.15">
      <c r="AL3579" s="311"/>
    </row>
    <row r="3580" spans="38:38" x14ac:dyDescent="0.15">
      <c r="AL3580" s="311"/>
    </row>
    <row r="3581" spans="38:38" x14ac:dyDescent="0.15">
      <c r="AL3581" s="311"/>
    </row>
    <row r="3582" spans="38:38" x14ac:dyDescent="0.15">
      <c r="AL3582" s="311"/>
    </row>
    <row r="3583" spans="38:38" x14ac:dyDescent="0.15">
      <c r="AL3583" s="311"/>
    </row>
    <row r="3584" spans="38:38" x14ac:dyDescent="0.15">
      <c r="AL3584" s="311"/>
    </row>
    <row r="3585" spans="38:38" x14ac:dyDescent="0.15">
      <c r="AL3585" s="311"/>
    </row>
    <row r="3586" spans="38:38" x14ac:dyDescent="0.15">
      <c r="AL3586" s="311"/>
    </row>
    <row r="3587" spans="38:38" x14ac:dyDescent="0.15">
      <c r="AL3587" s="311"/>
    </row>
    <row r="3588" spans="38:38" x14ac:dyDescent="0.15">
      <c r="AL3588" s="311"/>
    </row>
    <row r="3589" spans="38:38" x14ac:dyDescent="0.15">
      <c r="AL3589" s="311"/>
    </row>
    <row r="3590" spans="38:38" x14ac:dyDescent="0.15">
      <c r="AL3590" s="311"/>
    </row>
    <row r="3591" spans="38:38" x14ac:dyDescent="0.15">
      <c r="AL3591" s="311"/>
    </row>
    <row r="3592" spans="38:38" x14ac:dyDescent="0.15">
      <c r="AL3592" s="311"/>
    </row>
    <row r="3593" spans="38:38" x14ac:dyDescent="0.15">
      <c r="AL3593" s="311"/>
    </row>
    <row r="3594" spans="38:38" x14ac:dyDescent="0.15">
      <c r="AL3594" s="311"/>
    </row>
    <row r="3595" spans="38:38" x14ac:dyDescent="0.15">
      <c r="AL3595" s="311"/>
    </row>
    <row r="3596" spans="38:38" x14ac:dyDescent="0.15">
      <c r="AL3596" s="311"/>
    </row>
    <row r="3597" spans="38:38" x14ac:dyDescent="0.15">
      <c r="AL3597" s="311"/>
    </row>
    <row r="3598" spans="38:38" x14ac:dyDescent="0.15">
      <c r="AL3598" s="311"/>
    </row>
    <row r="3599" spans="38:38" x14ac:dyDescent="0.15">
      <c r="AL3599" s="311"/>
    </row>
    <row r="3600" spans="38:38" x14ac:dyDescent="0.15">
      <c r="AL3600" s="311"/>
    </row>
    <row r="3601" spans="38:38" x14ac:dyDescent="0.15">
      <c r="AL3601" s="311"/>
    </row>
    <row r="3602" spans="38:38" x14ac:dyDescent="0.15">
      <c r="AL3602" s="311"/>
    </row>
    <row r="3603" spans="38:38" x14ac:dyDescent="0.15">
      <c r="AL3603" s="311"/>
    </row>
    <row r="3604" spans="38:38" x14ac:dyDescent="0.15">
      <c r="AL3604" s="311"/>
    </row>
    <row r="3605" spans="38:38" x14ac:dyDescent="0.15">
      <c r="AL3605" s="311"/>
    </row>
    <row r="3606" spans="38:38" x14ac:dyDescent="0.15">
      <c r="AL3606" s="311"/>
    </row>
    <row r="3607" spans="38:38" x14ac:dyDescent="0.15">
      <c r="AL3607" s="311"/>
    </row>
    <row r="3608" spans="38:38" x14ac:dyDescent="0.15">
      <c r="AL3608" s="311"/>
    </row>
    <row r="3609" spans="38:38" x14ac:dyDescent="0.15">
      <c r="AL3609" s="311"/>
    </row>
    <row r="3610" spans="38:38" x14ac:dyDescent="0.15">
      <c r="AL3610" s="311"/>
    </row>
    <row r="3611" spans="38:38" x14ac:dyDescent="0.15">
      <c r="AL3611" s="311"/>
    </row>
    <row r="3612" spans="38:38" x14ac:dyDescent="0.15">
      <c r="AL3612" s="311"/>
    </row>
    <row r="3613" spans="38:38" x14ac:dyDescent="0.15">
      <c r="AL3613" s="311"/>
    </row>
    <row r="3614" spans="38:38" x14ac:dyDescent="0.15">
      <c r="AL3614" s="311"/>
    </row>
    <row r="3615" spans="38:38" x14ac:dyDescent="0.15">
      <c r="AL3615" s="311"/>
    </row>
    <row r="3616" spans="38:38" x14ac:dyDescent="0.15">
      <c r="AL3616" s="311"/>
    </row>
    <row r="3617" spans="38:38" x14ac:dyDescent="0.15">
      <c r="AL3617" s="311"/>
    </row>
    <row r="3618" spans="38:38" x14ac:dyDescent="0.15">
      <c r="AL3618" s="311"/>
    </row>
    <row r="3619" spans="38:38" x14ac:dyDescent="0.15">
      <c r="AL3619" s="311"/>
    </row>
    <row r="3620" spans="38:38" x14ac:dyDescent="0.15">
      <c r="AL3620" s="311"/>
    </row>
    <row r="3621" spans="38:38" x14ac:dyDescent="0.15">
      <c r="AL3621" s="311"/>
    </row>
    <row r="3622" spans="38:38" x14ac:dyDescent="0.15">
      <c r="AL3622" s="311"/>
    </row>
    <row r="3623" spans="38:38" x14ac:dyDescent="0.15">
      <c r="AL3623" s="311"/>
    </row>
    <row r="3624" spans="38:38" x14ac:dyDescent="0.15">
      <c r="AL3624" s="311"/>
    </row>
    <row r="3625" spans="38:38" x14ac:dyDescent="0.15">
      <c r="AL3625" s="311"/>
    </row>
    <row r="3626" spans="38:38" x14ac:dyDescent="0.15">
      <c r="AL3626" s="311"/>
    </row>
    <row r="3627" spans="38:38" x14ac:dyDescent="0.15">
      <c r="AL3627" s="311"/>
    </row>
    <row r="3628" spans="38:38" x14ac:dyDescent="0.15">
      <c r="AL3628" s="311"/>
    </row>
    <row r="3629" spans="38:38" x14ac:dyDescent="0.15">
      <c r="AL3629" s="311"/>
    </row>
    <row r="3630" spans="38:38" x14ac:dyDescent="0.15">
      <c r="AL3630" s="311"/>
    </row>
    <row r="3631" spans="38:38" x14ac:dyDescent="0.15">
      <c r="AL3631" s="311"/>
    </row>
    <row r="3632" spans="38:38" x14ac:dyDescent="0.15">
      <c r="AL3632" s="311"/>
    </row>
    <row r="3633" spans="38:38" x14ac:dyDescent="0.15">
      <c r="AL3633" s="311"/>
    </row>
    <row r="3634" spans="38:38" x14ac:dyDescent="0.15">
      <c r="AL3634" s="311"/>
    </row>
    <row r="3635" spans="38:38" x14ac:dyDescent="0.15">
      <c r="AL3635" s="311"/>
    </row>
    <row r="3636" spans="38:38" x14ac:dyDescent="0.15">
      <c r="AL3636" s="311"/>
    </row>
    <row r="3637" spans="38:38" x14ac:dyDescent="0.15">
      <c r="AL3637" s="311"/>
    </row>
    <row r="3638" spans="38:38" x14ac:dyDescent="0.15">
      <c r="AL3638" s="311"/>
    </row>
    <row r="3639" spans="38:38" x14ac:dyDescent="0.15">
      <c r="AL3639" s="311"/>
    </row>
    <row r="3640" spans="38:38" x14ac:dyDescent="0.15">
      <c r="AL3640" s="311"/>
    </row>
    <row r="3641" spans="38:38" x14ac:dyDescent="0.15">
      <c r="AL3641" s="311"/>
    </row>
    <row r="3642" spans="38:38" x14ac:dyDescent="0.15">
      <c r="AL3642" s="311"/>
    </row>
    <row r="3643" spans="38:38" x14ac:dyDescent="0.15">
      <c r="AL3643" s="311"/>
    </row>
    <row r="3644" spans="38:38" x14ac:dyDescent="0.15">
      <c r="AL3644" s="311"/>
    </row>
    <row r="3645" spans="38:38" x14ac:dyDescent="0.15">
      <c r="AL3645" s="311"/>
    </row>
    <row r="3646" spans="38:38" x14ac:dyDescent="0.15">
      <c r="AL3646" s="311"/>
    </row>
    <row r="3647" spans="38:38" x14ac:dyDescent="0.15">
      <c r="AL3647" s="311"/>
    </row>
    <row r="3648" spans="38:38" x14ac:dyDescent="0.15">
      <c r="AL3648" s="311"/>
    </row>
    <row r="3649" spans="38:38" x14ac:dyDescent="0.15">
      <c r="AL3649" s="311"/>
    </row>
    <row r="3650" spans="38:38" x14ac:dyDescent="0.15">
      <c r="AL3650" s="311"/>
    </row>
    <row r="3651" spans="38:38" x14ac:dyDescent="0.15">
      <c r="AL3651" s="311"/>
    </row>
    <row r="3652" spans="38:38" x14ac:dyDescent="0.15">
      <c r="AL3652" s="311"/>
    </row>
    <row r="3653" spans="38:38" x14ac:dyDescent="0.15">
      <c r="AL3653" s="311"/>
    </row>
    <row r="3654" spans="38:38" x14ac:dyDescent="0.15">
      <c r="AL3654" s="311"/>
    </row>
    <row r="3655" spans="38:38" x14ac:dyDescent="0.15">
      <c r="AL3655" s="311"/>
    </row>
    <row r="3656" spans="38:38" x14ac:dyDescent="0.15">
      <c r="AL3656" s="311"/>
    </row>
    <row r="3657" spans="38:38" x14ac:dyDescent="0.15">
      <c r="AL3657" s="311"/>
    </row>
    <row r="3658" spans="38:38" x14ac:dyDescent="0.15">
      <c r="AL3658" s="311"/>
    </row>
    <row r="3659" spans="38:38" x14ac:dyDescent="0.15">
      <c r="AL3659" s="311"/>
    </row>
    <row r="3660" spans="38:38" x14ac:dyDescent="0.15">
      <c r="AL3660" s="311"/>
    </row>
    <row r="3661" spans="38:38" x14ac:dyDescent="0.15">
      <c r="AL3661" s="311"/>
    </row>
    <row r="3662" spans="38:38" x14ac:dyDescent="0.15">
      <c r="AL3662" s="311"/>
    </row>
    <row r="3663" spans="38:38" x14ac:dyDescent="0.15">
      <c r="AL3663" s="311"/>
    </row>
    <row r="3664" spans="38:38" x14ac:dyDescent="0.15">
      <c r="AL3664" s="311"/>
    </row>
    <row r="3665" spans="38:38" x14ac:dyDescent="0.15">
      <c r="AL3665" s="311"/>
    </row>
    <row r="3666" spans="38:38" x14ac:dyDescent="0.15">
      <c r="AL3666" s="311"/>
    </row>
    <row r="3667" spans="38:38" x14ac:dyDescent="0.15">
      <c r="AL3667" s="311"/>
    </row>
    <row r="3668" spans="38:38" x14ac:dyDescent="0.15">
      <c r="AL3668" s="311"/>
    </row>
    <row r="3669" spans="38:38" x14ac:dyDescent="0.15">
      <c r="AL3669" s="311"/>
    </row>
    <row r="3670" spans="38:38" x14ac:dyDescent="0.15">
      <c r="AL3670" s="311"/>
    </row>
    <row r="3671" spans="38:38" x14ac:dyDescent="0.15">
      <c r="AL3671" s="311"/>
    </row>
    <row r="3672" spans="38:38" x14ac:dyDescent="0.15">
      <c r="AL3672" s="311"/>
    </row>
    <row r="3673" spans="38:38" x14ac:dyDescent="0.15">
      <c r="AL3673" s="311"/>
    </row>
    <row r="3674" spans="38:38" x14ac:dyDescent="0.15">
      <c r="AL3674" s="311"/>
    </row>
    <row r="3675" spans="38:38" x14ac:dyDescent="0.15">
      <c r="AL3675" s="311"/>
    </row>
    <row r="3676" spans="38:38" x14ac:dyDescent="0.15">
      <c r="AL3676" s="311"/>
    </row>
    <row r="3677" spans="38:38" x14ac:dyDescent="0.15">
      <c r="AL3677" s="311"/>
    </row>
    <row r="3678" spans="38:38" x14ac:dyDescent="0.15">
      <c r="AL3678" s="311"/>
    </row>
    <row r="3679" spans="38:38" x14ac:dyDescent="0.15">
      <c r="AL3679" s="311"/>
    </row>
    <row r="3680" spans="38:38" x14ac:dyDescent="0.15">
      <c r="AL3680" s="311"/>
    </row>
    <row r="3681" spans="38:38" x14ac:dyDescent="0.15">
      <c r="AL3681" s="311"/>
    </row>
    <row r="3682" spans="38:38" x14ac:dyDescent="0.15">
      <c r="AL3682" s="311"/>
    </row>
    <row r="3683" spans="38:38" x14ac:dyDescent="0.15">
      <c r="AL3683" s="311"/>
    </row>
    <row r="3684" spans="38:38" x14ac:dyDescent="0.15">
      <c r="AL3684" s="311"/>
    </row>
    <row r="3685" spans="38:38" x14ac:dyDescent="0.15">
      <c r="AL3685" s="311"/>
    </row>
    <row r="3686" spans="38:38" x14ac:dyDescent="0.15">
      <c r="AL3686" s="311"/>
    </row>
    <row r="3687" spans="38:38" x14ac:dyDescent="0.15">
      <c r="AL3687" s="311"/>
    </row>
    <row r="3688" spans="38:38" x14ac:dyDescent="0.15">
      <c r="AL3688" s="311"/>
    </row>
    <row r="3689" spans="38:38" x14ac:dyDescent="0.15">
      <c r="AL3689" s="311"/>
    </row>
    <row r="3690" spans="38:38" x14ac:dyDescent="0.15">
      <c r="AL3690" s="311"/>
    </row>
    <row r="3691" spans="38:38" x14ac:dyDescent="0.15">
      <c r="AL3691" s="311"/>
    </row>
    <row r="3692" spans="38:38" x14ac:dyDescent="0.15">
      <c r="AL3692" s="311"/>
    </row>
    <row r="3693" spans="38:38" x14ac:dyDescent="0.15">
      <c r="AL3693" s="311"/>
    </row>
    <row r="3694" spans="38:38" x14ac:dyDescent="0.15">
      <c r="AL3694" s="311"/>
    </row>
    <row r="3695" spans="38:38" x14ac:dyDescent="0.15">
      <c r="AL3695" s="311"/>
    </row>
    <row r="3696" spans="38:38" x14ac:dyDescent="0.15">
      <c r="AL3696" s="311"/>
    </row>
    <row r="3697" spans="38:38" x14ac:dyDescent="0.15">
      <c r="AL3697" s="311"/>
    </row>
    <row r="3698" spans="38:38" x14ac:dyDescent="0.15">
      <c r="AL3698" s="311"/>
    </row>
    <row r="3699" spans="38:38" x14ac:dyDescent="0.15">
      <c r="AL3699" s="311"/>
    </row>
    <row r="3700" spans="38:38" x14ac:dyDescent="0.15">
      <c r="AL3700" s="311"/>
    </row>
    <row r="3701" spans="38:38" x14ac:dyDescent="0.15">
      <c r="AL3701" s="311"/>
    </row>
    <row r="3702" spans="38:38" x14ac:dyDescent="0.15">
      <c r="AL3702" s="311"/>
    </row>
    <row r="3703" spans="38:38" x14ac:dyDescent="0.15">
      <c r="AL3703" s="311"/>
    </row>
    <row r="3704" spans="38:38" x14ac:dyDescent="0.15">
      <c r="AL3704" s="311"/>
    </row>
    <row r="3705" spans="38:38" x14ac:dyDescent="0.15">
      <c r="AL3705" s="311"/>
    </row>
    <row r="3706" spans="38:38" x14ac:dyDescent="0.15">
      <c r="AL3706" s="311"/>
    </row>
    <row r="3707" spans="38:38" x14ac:dyDescent="0.15">
      <c r="AL3707" s="311"/>
    </row>
    <row r="3708" spans="38:38" x14ac:dyDescent="0.15">
      <c r="AL3708" s="311"/>
    </row>
    <row r="3709" spans="38:38" x14ac:dyDescent="0.15">
      <c r="AL3709" s="311"/>
    </row>
    <row r="3710" spans="38:38" x14ac:dyDescent="0.15">
      <c r="AL3710" s="311"/>
    </row>
    <row r="3711" spans="38:38" x14ac:dyDescent="0.15">
      <c r="AL3711" s="311"/>
    </row>
    <row r="3712" spans="38:38" x14ac:dyDescent="0.15">
      <c r="AL3712" s="311"/>
    </row>
    <row r="3713" spans="38:38" x14ac:dyDescent="0.15">
      <c r="AL3713" s="311"/>
    </row>
    <row r="3714" spans="38:38" x14ac:dyDescent="0.15">
      <c r="AL3714" s="311"/>
    </row>
    <row r="3715" spans="38:38" x14ac:dyDescent="0.15">
      <c r="AL3715" s="311"/>
    </row>
    <row r="3716" spans="38:38" x14ac:dyDescent="0.15">
      <c r="AL3716" s="311"/>
    </row>
    <row r="3717" spans="38:38" x14ac:dyDescent="0.15">
      <c r="AL3717" s="311"/>
    </row>
    <row r="3718" spans="38:38" x14ac:dyDescent="0.15">
      <c r="AL3718" s="311"/>
    </row>
    <row r="3719" spans="38:38" x14ac:dyDescent="0.15">
      <c r="AL3719" s="311"/>
    </row>
    <row r="3720" spans="38:38" x14ac:dyDescent="0.15">
      <c r="AL3720" s="311"/>
    </row>
    <row r="3721" spans="38:38" x14ac:dyDescent="0.15">
      <c r="AL3721" s="311"/>
    </row>
    <row r="3722" spans="38:38" x14ac:dyDescent="0.15">
      <c r="AL3722" s="311"/>
    </row>
    <row r="3723" spans="38:38" x14ac:dyDescent="0.15">
      <c r="AL3723" s="311"/>
    </row>
    <row r="3724" spans="38:38" x14ac:dyDescent="0.15">
      <c r="AL3724" s="311"/>
    </row>
    <row r="3725" spans="38:38" x14ac:dyDescent="0.15">
      <c r="AL3725" s="311"/>
    </row>
    <row r="3726" spans="38:38" x14ac:dyDescent="0.15">
      <c r="AL3726" s="311"/>
    </row>
    <row r="3727" spans="38:38" x14ac:dyDescent="0.15">
      <c r="AL3727" s="311"/>
    </row>
    <row r="3728" spans="38:38" x14ac:dyDescent="0.15">
      <c r="AL3728" s="311"/>
    </row>
    <row r="3729" spans="38:38" x14ac:dyDescent="0.15">
      <c r="AL3729" s="311"/>
    </row>
    <row r="3730" spans="38:38" x14ac:dyDescent="0.15">
      <c r="AL3730" s="311"/>
    </row>
    <row r="3731" spans="38:38" x14ac:dyDescent="0.15">
      <c r="AL3731" s="311"/>
    </row>
    <row r="3732" spans="38:38" x14ac:dyDescent="0.15">
      <c r="AL3732" s="311"/>
    </row>
    <row r="3733" spans="38:38" x14ac:dyDescent="0.15">
      <c r="AL3733" s="311"/>
    </row>
    <row r="3734" spans="38:38" x14ac:dyDescent="0.15">
      <c r="AL3734" s="311"/>
    </row>
    <row r="3735" spans="38:38" x14ac:dyDescent="0.15">
      <c r="AL3735" s="311"/>
    </row>
    <row r="3736" spans="38:38" x14ac:dyDescent="0.15">
      <c r="AL3736" s="311"/>
    </row>
    <row r="3737" spans="38:38" x14ac:dyDescent="0.15">
      <c r="AL3737" s="311"/>
    </row>
    <row r="3738" spans="38:38" x14ac:dyDescent="0.15">
      <c r="AL3738" s="311"/>
    </row>
    <row r="3739" spans="38:38" x14ac:dyDescent="0.15">
      <c r="AL3739" s="311"/>
    </row>
    <row r="3740" spans="38:38" x14ac:dyDescent="0.15">
      <c r="AL3740" s="311"/>
    </row>
    <row r="3741" spans="38:38" x14ac:dyDescent="0.15">
      <c r="AL3741" s="311"/>
    </row>
    <row r="3742" spans="38:38" x14ac:dyDescent="0.15">
      <c r="AL3742" s="311"/>
    </row>
    <row r="3743" spans="38:38" x14ac:dyDescent="0.15">
      <c r="AL3743" s="311"/>
    </row>
    <row r="3744" spans="38:38" x14ac:dyDescent="0.15">
      <c r="AL3744" s="311"/>
    </row>
    <row r="3745" spans="38:38" x14ac:dyDescent="0.15">
      <c r="AL3745" s="311"/>
    </row>
    <row r="3746" spans="38:38" x14ac:dyDescent="0.15">
      <c r="AL3746" s="311"/>
    </row>
    <row r="3747" spans="38:38" x14ac:dyDescent="0.15">
      <c r="AL3747" s="311"/>
    </row>
    <row r="3748" spans="38:38" x14ac:dyDescent="0.15">
      <c r="AL3748" s="311"/>
    </row>
    <row r="3749" spans="38:38" x14ac:dyDescent="0.15">
      <c r="AL3749" s="311"/>
    </row>
    <row r="3750" spans="38:38" x14ac:dyDescent="0.15">
      <c r="AL3750" s="311"/>
    </row>
    <row r="3751" spans="38:38" x14ac:dyDescent="0.15">
      <c r="AL3751" s="311"/>
    </row>
    <row r="3752" spans="38:38" x14ac:dyDescent="0.15">
      <c r="AL3752" s="311"/>
    </row>
    <row r="3753" spans="38:38" x14ac:dyDescent="0.15">
      <c r="AL3753" s="311"/>
    </row>
    <row r="3754" spans="38:38" x14ac:dyDescent="0.15">
      <c r="AL3754" s="311"/>
    </row>
    <row r="3755" spans="38:38" x14ac:dyDescent="0.15">
      <c r="AL3755" s="311"/>
    </row>
    <row r="3756" spans="38:38" x14ac:dyDescent="0.15">
      <c r="AL3756" s="311"/>
    </row>
    <row r="3757" spans="38:38" x14ac:dyDescent="0.15">
      <c r="AL3757" s="311"/>
    </row>
    <row r="3758" spans="38:38" x14ac:dyDescent="0.15">
      <c r="AL3758" s="311"/>
    </row>
    <row r="3759" spans="38:38" x14ac:dyDescent="0.15">
      <c r="AL3759" s="311"/>
    </row>
    <row r="3760" spans="38:38" x14ac:dyDescent="0.15">
      <c r="AL3760" s="311"/>
    </row>
    <row r="3761" spans="38:38" x14ac:dyDescent="0.15">
      <c r="AL3761" s="311"/>
    </row>
    <row r="3762" spans="38:38" x14ac:dyDescent="0.15">
      <c r="AL3762" s="311"/>
    </row>
    <row r="3763" spans="38:38" x14ac:dyDescent="0.15">
      <c r="AL3763" s="311"/>
    </row>
    <row r="3764" spans="38:38" x14ac:dyDescent="0.15">
      <c r="AL3764" s="311"/>
    </row>
    <row r="3765" spans="38:38" x14ac:dyDescent="0.15">
      <c r="AL3765" s="311"/>
    </row>
    <row r="3766" spans="38:38" x14ac:dyDescent="0.15">
      <c r="AL3766" s="311"/>
    </row>
    <row r="3767" spans="38:38" x14ac:dyDescent="0.15">
      <c r="AL3767" s="311"/>
    </row>
    <row r="3768" spans="38:38" x14ac:dyDescent="0.15">
      <c r="AL3768" s="311"/>
    </row>
    <row r="3769" spans="38:38" x14ac:dyDescent="0.15">
      <c r="AL3769" s="311"/>
    </row>
    <row r="3770" spans="38:38" x14ac:dyDescent="0.15">
      <c r="AL3770" s="311"/>
    </row>
    <row r="3771" spans="38:38" x14ac:dyDescent="0.15">
      <c r="AL3771" s="311"/>
    </row>
    <row r="3772" spans="38:38" x14ac:dyDescent="0.15">
      <c r="AL3772" s="311"/>
    </row>
    <row r="3773" spans="38:38" x14ac:dyDescent="0.15">
      <c r="AL3773" s="311"/>
    </row>
    <row r="3774" spans="38:38" x14ac:dyDescent="0.15">
      <c r="AL3774" s="311"/>
    </row>
    <row r="3775" spans="38:38" x14ac:dyDescent="0.15">
      <c r="AL3775" s="311"/>
    </row>
    <row r="3776" spans="38:38" x14ac:dyDescent="0.15">
      <c r="AL3776" s="311"/>
    </row>
    <row r="3777" spans="38:38" x14ac:dyDescent="0.15">
      <c r="AL3777" s="311"/>
    </row>
    <row r="3778" spans="38:38" x14ac:dyDescent="0.15">
      <c r="AL3778" s="311"/>
    </row>
    <row r="3779" spans="38:38" x14ac:dyDescent="0.15">
      <c r="AL3779" s="311"/>
    </row>
    <row r="3780" spans="38:38" x14ac:dyDescent="0.15">
      <c r="AL3780" s="311"/>
    </row>
    <row r="3781" spans="38:38" x14ac:dyDescent="0.15">
      <c r="AL3781" s="311"/>
    </row>
    <row r="3782" spans="38:38" x14ac:dyDescent="0.15">
      <c r="AL3782" s="311"/>
    </row>
    <row r="3783" spans="38:38" x14ac:dyDescent="0.15">
      <c r="AL3783" s="311"/>
    </row>
    <row r="3784" spans="38:38" x14ac:dyDescent="0.15">
      <c r="AL3784" s="311"/>
    </row>
    <row r="3785" spans="38:38" x14ac:dyDescent="0.15">
      <c r="AL3785" s="311"/>
    </row>
    <row r="3786" spans="38:38" x14ac:dyDescent="0.15">
      <c r="AL3786" s="311"/>
    </row>
    <row r="3787" spans="38:38" x14ac:dyDescent="0.15">
      <c r="AL3787" s="311"/>
    </row>
    <row r="3788" spans="38:38" x14ac:dyDescent="0.15">
      <c r="AL3788" s="311"/>
    </row>
    <row r="3789" spans="38:38" x14ac:dyDescent="0.15">
      <c r="AL3789" s="311"/>
    </row>
    <row r="3790" spans="38:38" x14ac:dyDescent="0.15">
      <c r="AL3790" s="311"/>
    </row>
    <row r="3791" spans="38:38" x14ac:dyDescent="0.15">
      <c r="AL3791" s="311"/>
    </row>
    <row r="3792" spans="38:38" x14ac:dyDescent="0.15">
      <c r="AL3792" s="311"/>
    </row>
    <row r="3793" spans="38:38" x14ac:dyDescent="0.15">
      <c r="AL3793" s="311"/>
    </row>
    <row r="3794" spans="38:38" x14ac:dyDescent="0.15">
      <c r="AL3794" s="311"/>
    </row>
    <row r="3795" spans="38:38" x14ac:dyDescent="0.15">
      <c r="AL3795" s="311"/>
    </row>
    <row r="3796" spans="38:38" x14ac:dyDescent="0.15">
      <c r="AL3796" s="311"/>
    </row>
    <row r="3797" spans="38:38" x14ac:dyDescent="0.15">
      <c r="AL3797" s="311"/>
    </row>
    <row r="3798" spans="38:38" x14ac:dyDescent="0.15">
      <c r="AL3798" s="311"/>
    </row>
    <row r="3799" spans="38:38" x14ac:dyDescent="0.15">
      <c r="AL3799" s="311"/>
    </row>
    <row r="3800" spans="38:38" x14ac:dyDescent="0.15">
      <c r="AL3800" s="311"/>
    </row>
    <row r="3801" spans="38:38" x14ac:dyDescent="0.15">
      <c r="AL3801" s="311"/>
    </row>
    <row r="3802" spans="38:38" x14ac:dyDescent="0.15">
      <c r="AL3802" s="311"/>
    </row>
    <row r="3803" spans="38:38" x14ac:dyDescent="0.15">
      <c r="AL3803" s="311"/>
    </row>
    <row r="3804" spans="38:38" x14ac:dyDescent="0.15">
      <c r="AL3804" s="311"/>
    </row>
    <row r="3805" spans="38:38" x14ac:dyDescent="0.15">
      <c r="AL3805" s="311"/>
    </row>
    <row r="3806" spans="38:38" x14ac:dyDescent="0.15">
      <c r="AL3806" s="311"/>
    </row>
    <row r="3807" spans="38:38" x14ac:dyDescent="0.15">
      <c r="AL3807" s="311"/>
    </row>
    <row r="3808" spans="38:38" x14ac:dyDescent="0.15">
      <c r="AL3808" s="311"/>
    </row>
    <row r="3809" spans="38:38" x14ac:dyDescent="0.15">
      <c r="AL3809" s="311"/>
    </row>
    <row r="3810" spans="38:38" x14ac:dyDescent="0.15">
      <c r="AL3810" s="311"/>
    </row>
    <row r="3811" spans="38:38" x14ac:dyDescent="0.15">
      <c r="AL3811" s="311"/>
    </row>
    <row r="3812" spans="38:38" x14ac:dyDescent="0.15">
      <c r="AL3812" s="311"/>
    </row>
    <row r="3813" spans="38:38" x14ac:dyDescent="0.15">
      <c r="AL3813" s="311"/>
    </row>
    <row r="3814" spans="38:38" x14ac:dyDescent="0.15">
      <c r="AL3814" s="311"/>
    </row>
    <row r="3815" spans="38:38" x14ac:dyDescent="0.15">
      <c r="AL3815" s="311"/>
    </row>
    <row r="3816" spans="38:38" x14ac:dyDescent="0.15">
      <c r="AL3816" s="311"/>
    </row>
    <row r="3817" spans="38:38" x14ac:dyDescent="0.15">
      <c r="AL3817" s="311"/>
    </row>
    <row r="3818" spans="38:38" x14ac:dyDescent="0.15">
      <c r="AL3818" s="311"/>
    </row>
    <row r="3819" spans="38:38" x14ac:dyDescent="0.15">
      <c r="AL3819" s="311"/>
    </row>
    <row r="3820" spans="38:38" x14ac:dyDescent="0.15">
      <c r="AL3820" s="311"/>
    </row>
    <row r="3821" spans="38:38" x14ac:dyDescent="0.15">
      <c r="AL3821" s="311"/>
    </row>
    <row r="3822" spans="38:38" x14ac:dyDescent="0.15">
      <c r="AL3822" s="311"/>
    </row>
    <row r="3823" spans="38:38" x14ac:dyDescent="0.15">
      <c r="AL3823" s="311"/>
    </row>
    <row r="3824" spans="38:38" x14ac:dyDescent="0.15">
      <c r="AL3824" s="311"/>
    </row>
    <row r="3825" spans="38:38" x14ac:dyDescent="0.15">
      <c r="AL3825" s="311"/>
    </row>
    <row r="3826" spans="38:38" x14ac:dyDescent="0.15">
      <c r="AL3826" s="311"/>
    </row>
    <row r="3827" spans="38:38" x14ac:dyDescent="0.15">
      <c r="AL3827" s="311"/>
    </row>
    <row r="3828" spans="38:38" x14ac:dyDescent="0.15">
      <c r="AL3828" s="311"/>
    </row>
    <row r="3829" spans="38:38" x14ac:dyDescent="0.15">
      <c r="AL3829" s="311"/>
    </row>
    <row r="3830" spans="38:38" x14ac:dyDescent="0.15">
      <c r="AL3830" s="311"/>
    </row>
    <row r="3831" spans="38:38" x14ac:dyDescent="0.15">
      <c r="AL3831" s="311"/>
    </row>
    <row r="3832" spans="38:38" x14ac:dyDescent="0.15">
      <c r="AL3832" s="311"/>
    </row>
    <row r="3833" spans="38:38" x14ac:dyDescent="0.15">
      <c r="AL3833" s="311"/>
    </row>
    <row r="3834" spans="38:38" x14ac:dyDescent="0.15">
      <c r="AL3834" s="311"/>
    </row>
    <row r="3835" spans="38:38" x14ac:dyDescent="0.15">
      <c r="AL3835" s="311"/>
    </row>
    <row r="3836" spans="38:38" x14ac:dyDescent="0.15">
      <c r="AL3836" s="311"/>
    </row>
    <row r="3837" spans="38:38" x14ac:dyDescent="0.15">
      <c r="AL3837" s="311"/>
    </row>
    <row r="3838" spans="38:38" x14ac:dyDescent="0.15">
      <c r="AL3838" s="311"/>
    </row>
    <row r="3839" spans="38:38" x14ac:dyDescent="0.15">
      <c r="AL3839" s="311"/>
    </row>
    <row r="3840" spans="38:38" x14ac:dyDescent="0.15">
      <c r="AL3840" s="311"/>
    </row>
    <row r="3841" spans="38:38" x14ac:dyDescent="0.15">
      <c r="AL3841" s="311"/>
    </row>
    <row r="3842" spans="38:38" x14ac:dyDescent="0.15">
      <c r="AL3842" s="311"/>
    </row>
    <row r="3843" spans="38:38" x14ac:dyDescent="0.15">
      <c r="AL3843" s="311"/>
    </row>
    <row r="3844" spans="38:38" x14ac:dyDescent="0.15">
      <c r="AL3844" s="311"/>
    </row>
    <row r="3845" spans="38:38" x14ac:dyDescent="0.15">
      <c r="AL3845" s="311"/>
    </row>
    <row r="3846" spans="38:38" x14ac:dyDescent="0.15">
      <c r="AL3846" s="311"/>
    </row>
    <row r="3847" spans="38:38" x14ac:dyDescent="0.15">
      <c r="AL3847" s="311"/>
    </row>
    <row r="3848" spans="38:38" x14ac:dyDescent="0.15">
      <c r="AL3848" s="311"/>
    </row>
    <row r="3849" spans="38:38" x14ac:dyDescent="0.15">
      <c r="AL3849" s="311"/>
    </row>
    <row r="3850" spans="38:38" x14ac:dyDescent="0.15">
      <c r="AL3850" s="311"/>
    </row>
    <row r="3851" spans="38:38" x14ac:dyDescent="0.15">
      <c r="AL3851" s="311"/>
    </row>
    <row r="3852" spans="38:38" x14ac:dyDescent="0.15">
      <c r="AL3852" s="311"/>
    </row>
    <row r="3853" spans="38:38" x14ac:dyDescent="0.15">
      <c r="AL3853" s="311"/>
    </row>
    <row r="3854" spans="38:38" x14ac:dyDescent="0.15">
      <c r="AL3854" s="311"/>
    </row>
    <row r="3855" spans="38:38" x14ac:dyDescent="0.15">
      <c r="AL3855" s="311"/>
    </row>
    <row r="3856" spans="38:38" x14ac:dyDescent="0.15">
      <c r="AL3856" s="311"/>
    </row>
    <row r="3857" spans="38:38" x14ac:dyDescent="0.15">
      <c r="AL3857" s="311"/>
    </row>
    <row r="3858" spans="38:38" x14ac:dyDescent="0.15">
      <c r="AL3858" s="311"/>
    </row>
    <row r="3859" spans="38:38" x14ac:dyDescent="0.15">
      <c r="AL3859" s="311"/>
    </row>
    <row r="3860" spans="38:38" x14ac:dyDescent="0.15">
      <c r="AL3860" s="311"/>
    </row>
    <row r="3861" spans="38:38" x14ac:dyDescent="0.15">
      <c r="AL3861" s="311"/>
    </row>
    <row r="3862" spans="38:38" x14ac:dyDescent="0.15">
      <c r="AL3862" s="311"/>
    </row>
    <row r="3863" spans="38:38" x14ac:dyDescent="0.15">
      <c r="AL3863" s="311"/>
    </row>
    <row r="3864" spans="38:38" x14ac:dyDescent="0.15">
      <c r="AL3864" s="311"/>
    </row>
    <row r="3865" spans="38:38" x14ac:dyDescent="0.15">
      <c r="AL3865" s="311"/>
    </row>
    <row r="3866" spans="38:38" x14ac:dyDescent="0.15">
      <c r="AL3866" s="311"/>
    </row>
    <row r="3867" spans="38:38" x14ac:dyDescent="0.15">
      <c r="AL3867" s="311"/>
    </row>
    <row r="3868" spans="38:38" x14ac:dyDescent="0.15">
      <c r="AL3868" s="311"/>
    </row>
    <row r="3869" spans="38:38" x14ac:dyDescent="0.15">
      <c r="AL3869" s="311"/>
    </row>
    <row r="3870" spans="38:38" x14ac:dyDescent="0.15">
      <c r="AL3870" s="311"/>
    </row>
    <row r="3871" spans="38:38" x14ac:dyDescent="0.15">
      <c r="AL3871" s="311"/>
    </row>
    <row r="3872" spans="38:38" x14ac:dyDescent="0.15">
      <c r="AL3872" s="311"/>
    </row>
    <row r="3873" spans="38:38" x14ac:dyDescent="0.15">
      <c r="AL3873" s="311"/>
    </row>
    <row r="3874" spans="38:38" x14ac:dyDescent="0.15">
      <c r="AL3874" s="311"/>
    </row>
    <row r="3875" spans="38:38" x14ac:dyDescent="0.15">
      <c r="AL3875" s="311"/>
    </row>
    <row r="3876" spans="38:38" x14ac:dyDescent="0.15">
      <c r="AL3876" s="311"/>
    </row>
    <row r="3877" spans="38:38" x14ac:dyDescent="0.15">
      <c r="AL3877" s="311"/>
    </row>
    <row r="3878" spans="38:38" x14ac:dyDescent="0.15">
      <c r="AL3878" s="311"/>
    </row>
    <row r="3879" spans="38:38" x14ac:dyDescent="0.15">
      <c r="AL3879" s="311"/>
    </row>
    <row r="3880" spans="38:38" x14ac:dyDescent="0.15">
      <c r="AL3880" s="311"/>
    </row>
    <row r="3881" spans="38:38" x14ac:dyDescent="0.15">
      <c r="AL3881" s="311"/>
    </row>
    <row r="3882" spans="38:38" x14ac:dyDescent="0.15">
      <c r="AL3882" s="311"/>
    </row>
    <row r="3883" spans="38:38" x14ac:dyDescent="0.15">
      <c r="AL3883" s="311"/>
    </row>
    <row r="3884" spans="38:38" x14ac:dyDescent="0.15">
      <c r="AL3884" s="311"/>
    </row>
    <row r="3885" spans="38:38" x14ac:dyDescent="0.15">
      <c r="AL3885" s="311"/>
    </row>
    <row r="3886" spans="38:38" x14ac:dyDescent="0.15">
      <c r="AL3886" s="311"/>
    </row>
    <row r="3887" spans="38:38" x14ac:dyDescent="0.15">
      <c r="AL3887" s="311"/>
    </row>
    <row r="3888" spans="38:38" x14ac:dyDescent="0.15">
      <c r="AL3888" s="311"/>
    </row>
    <row r="3889" spans="38:38" x14ac:dyDescent="0.15">
      <c r="AL3889" s="311"/>
    </row>
    <row r="3890" spans="38:38" x14ac:dyDescent="0.15">
      <c r="AL3890" s="311"/>
    </row>
    <row r="3891" spans="38:38" x14ac:dyDescent="0.15">
      <c r="AL3891" s="311"/>
    </row>
    <row r="3892" spans="38:38" x14ac:dyDescent="0.15">
      <c r="AL3892" s="311"/>
    </row>
    <row r="3893" spans="38:38" x14ac:dyDescent="0.15">
      <c r="AL3893" s="311"/>
    </row>
    <row r="3894" spans="38:38" x14ac:dyDescent="0.15">
      <c r="AL3894" s="311"/>
    </row>
    <row r="3895" spans="38:38" x14ac:dyDescent="0.15">
      <c r="AL3895" s="311"/>
    </row>
    <row r="3896" spans="38:38" x14ac:dyDescent="0.15">
      <c r="AL3896" s="311"/>
    </row>
    <row r="3897" spans="38:38" x14ac:dyDescent="0.15">
      <c r="AL3897" s="311"/>
    </row>
    <row r="3898" spans="38:38" x14ac:dyDescent="0.15">
      <c r="AL3898" s="311"/>
    </row>
    <row r="3899" spans="38:38" x14ac:dyDescent="0.15">
      <c r="AL3899" s="311"/>
    </row>
    <row r="3900" spans="38:38" x14ac:dyDescent="0.15">
      <c r="AL3900" s="311"/>
    </row>
    <row r="3901" spans="38:38" x14ac:dyDescent="0.15">
      <c r="AL3901" s="311"/>
    </row>
    <row r="3902" spans="38:38" x14ac:dyDescent="0.15">
      <c r="AL3902" s="311"/>
    </row>
    <row r="3903" spans="38:38" x14ac:dyDescent="0.15">
      <c r="AL3903" s="311"/>
    </row>
    <row r="3904" spans="38:38" x14ac:dyDescent="0.15">
      <c r="AL3904" s="311"/>
    </row>
    <row r="3905" spans="38:38" x14ac:dyDescent="0.15">
      <c r="AL3905" s="311"/>
    </row>
    <row r="3906" spans="38:38" x14ac:dyDescent="0.15">
      <c r="AL3906" s="311"/>
    </row>
    <row r="3907" spans="38:38" x14ac:dyDescent="0.15">
      <c r="AL3907" s="311"/>
    </row>
    <row r="3908" spans="38:38" x14ac:dyDescent="0.15">
      <c r="AL3908" s="311"/>
    </row>
    <row r="3909" spans="38:38" x14ac:dyDescent="0.15">
      <c r="AL3909" s="311"/>
    </row>
    <row r="3910" spans="38:38" x14ac:dyDescent="0.15">
      <c r="AL3910" s="311"/>
    </row>
    <row r="3911" spans="38:38" x14ac:dyDescent="0.15">
      <c r="AL3911" s="311"/>
    </row>
    <row r="3912" spans="38:38" x14ac:dyDescent="0.15">
      <c r="AL3912" s="311"/>
    </row>
    <row r="3913" spans="38:38" x14ac:dyDescent="0.15">
      <c r="AL3913" s="311"/>
    </row>
    <row r="3914" spans="38:38" x14ac:dyDescent="0.15">
      <c r="AL3914" s="311"/>
    </row>
    <row r="3915" spans="38:38" x14ac:dyDescent="0.15">
      <c r="AL3915" s="311"/>
    </row>
    <row r="3916" spans="38:38" x14ac:dyDescent="0.15">
      <c r="AL3916" s="311"/>
    </row>
    <row r="3917" spans="38:38" x14ac:dyDescent="0.15">
      <c r="AL3917" s="311"/>
    </row>
    <row r="3918" spans="38:38" x14ac:dyDescent="0.15">
      <c r="AL3918" s="311"/>
    </row>
    <row r="3919" spans="38:38" x14ac:dyDescent="0.15">
      <c r="AL3919" s="311"/>
    </row>
    <row r="3920" spans="38:38" x14ac:dyDescent="0.15">
      <c r="AL3920" s="311"/>
    </row>
    <row r="3921" spans="38:38" x14ac:dyDescent="0.15">
      <c r="AL3921" s="311"/>
    </row>
    <row r="3922" spans="38:38" x14ac:dyDescent="0.15">
      <c r="AL3922" s="311"/>
    </row>
    <row r="3923" spans="38:38" x14ac:dyDescent="0.15">
      <c r="AL3923" s="311"/>
    </row>
    <row r="3924" spans="38:38" x14ac:dyDescent="0.15">
      <c r="AL3924" s="311"/>
    </row>
    <row r="3925" spans="38:38" x14ac:dyDescent="0.15">
      <c r="AL3925" s="311"/>
    </row>
    <row r="3926" spans="38:38" x14ac:dyDescent="0.15">
      <c r="AL3926" s="311"/>
    </row>
    <row r="3927" spans="38:38" x14ac:dyDescent="0.15">
      <c r="AL3927" s="311"/>
    </row>
    <row r="3928" spans="38:38" x14ac:dyDescent="0.15">
      <c r="AL3928" s="311"/>
    </row>
    <row r="3929" spans="38:38" x14ac:dyDescent="0.15">
      <c r="AL3929" s="311"/>
    </row>
    <row r="3930" spans="38:38" x14ac:dyDescent="0.15">
      <c r="AL3930" s="311"/>
    </row>
    <row r="3931" spans="38:38" x14ac:dyDescent="0.15">
      <c r="AL3931" s="311"/>
    </row>
    <row r="3932" spans="38:38" x14ac:dyDescent="0.15">
      <c r="AL3932" s="311"/>
    </row>
    <row r="3933" spans="38:38" x14ac:dyDescent="0.15">
      <c r="AL3933" s="311"/>
    </row>
    <row r="3934" spans="38:38" x14ac:dyDescent="0.15">
      <c r="AL3934" s="311"/>
    </row>
    <row r="3935" spans="38:38" x14ac:dyDescent="0.15">
      <c r="AL3935" s="311"/>
    </row>
    <row r="3936" spans="38:38" x14ac:dyDescent="0.15">
      <c r="AL3936" s="311"/>
    </row>
    <row r="3937" spans="38:38" x14ac:dyDescent="0.15">
      <c r="AL3937" s="311"/>
    </row>
    <row r="3938" spans="38:38" x14ac:dyDescent="0.15">
      <c r="AL3938" s="311"/>
    </row>
    <row r="3939" spans="38:38" x14ac:dyDescent="0.15">
      <c r="AL3939" s="311"/>
    </row>
    <row r="3940" spans="38:38" x14ac:dyDescent="0.15">
      <c r="AL3940" s="311"/>
    </row>
    <row r="3941" spans="38:38" x14ac:dyDescent="0.15">
      <c r="AL3941" s="311"/>
    </row>
    <row r="3942" spans="38:38" x14ac:dyDescent="0.15">
      <c r="AL3942" s="311"/>
    </row>
    <row r="3943" spans="38:38" x14ac:dyDescent="0.15">
      <c r="AL3943" s="311"/>
    </row>
    <row r="3944" spans="38:38" x14ac:dyDescent="0.15">
      <c r="AL3944" s="311"/>
    </row>
    <row r="3945" spans="38:38" x14ac:dyDescent="0.15">
      <c r="AL3945" s="311"/>
    </row>
    <row r="3946" spans="38:38" x14ac:dyDescent="0.15">
      <c r="AL3946" s="311"/>
    </row>
    <row r="3947" spans="38:38" x14ac:dyDescent="0.15">
      <c r="AL3947" s="311"/>
    </row>
    <row r="3948" spans="38:38" x14ac:dyDescent="0.15">
      <c r="AL3948" s="311"/>
    </row>
    <row r="3949" spans="38:38" x14ac:dyDescent="0.15">
      <c r="AL3949" s="311"/>
    </row>
    <row r="3950" spans="38:38" x14ac:dyDescent="0.15">
      <c r="AL3950" s="311"/>
    </row>
    <row r="3951" spans="38:38" x14ac:dyDescent="0.15">
      <c r="AL3951" s="311"/>
    </row>
    <row r="3952" spans="38:38" x14ac:dyDescent="0.15">
      <c r="AL3952" s="311"/>
    </row>
    <row r="3953" spans="38:38" x14ac:dyDescent="0.15">
      <c r="AL3953" s="311"/>
    </row>
    <row r="3954" spans="38:38" x14ac:dyDescent="0.15">
      <c r="AL3954" s="311"/>
    </row>
    <row r="3955" spans="38:38" x14ac:dyDescent="0.15">
      <c r="AL3955" s="311"/>
    </row>
    <row r="3956" spans="38:38" x14ac:dyDescent="0.15">
      <c r="AL3956" s="311"/>
    </row>
    <row r="3957" spans="38:38" x14ac:dyDescent="0.15">
      <c r="AL3957" s="311"/>
    </row>
    <row r="3958" spans="38:38" x14ac:dyDescent="0.15">
      <c r="AL3958" s="311"/>
    </row>
    <row r="3959" spans="38:38" x14ac:dyDescent="0.15">
      <c r="AL3959" s="311"/>
    </row>
    <row r="3960" spans="38:38" x14ac:dyDescent="0.15">
      <c r="AL3960" s="311"/>
    </row>
    <row r="3961" spans="38:38" x14ac:dyDescent="0.15">
      <c r="AL3961" s="311"/>
    </row>
    <row r="3962" spans="38:38" x14ac:dyDescent="0.15">
      <c r="AL3962" s="311"/>
    </row>
    <row r="3963" spans="38:38" x14ac:dyDescent="0.15">
      <c r="AL3963" s="311"/>
    </row>
    <row r="3964" spans="38:38" x14ac:dyDescent="0.15">
      <c r="AL3964" s="311"/>
    </row>
    <row r="3965" spans="38:38" x14ac:dyDescent="0.15">
      <c r="AL3965" s="311"/>
    </row>
    <row r="3966" spans="38:38" x14ac:dyDescent="0.15">
      <c r="AL3966" s="311"/>
    </row>
    <row r="3967" spans="38:38" x14ac:dyDescent="0.15">
      <c r="AL3967" s="311"/>
    </row>
    <row r="3968" spans="38:38" x14ac:dyDescent="0.15">
      <c r="AL3968" s="311"/>
    </row>
    <row r="3969" spans="38:38" x14ac:dyDescent="0.15">
      <c r="AL3969" s="311"/>
    </row>
    <row r="3970" spans="38:38" x14ac:dyDescent="0.15">
      <c r="AL3970" s="311"/>
    </row>
    <row r="3971" spans="38:38" x14ac:dyDescent="0.15">
      <c r="AL3971" s="311"/>
    </row>
    <row r="3972" spans="38:38" x14ac:dyDescent="0.15">
      <c r="AL3972" s="311"/>
    </row>
    <row r="3973" spans="38:38" x14ac:dyDescent="0.15">
      <c r="AL3973" s="311"/>
    </row>
    <row r="3974" spans="38:38" x14ac:dyDescent="0.15">
      <c r="AL3974" s="311"/>
    </row>
    <row r="3975" spans="38:38" x14ac:dyDescent="0.15">
      <c r="AL3975" s="311"/>
    </row>
    <row r="3976" spans="38:38" x14ac:dyDescent="0.15">
      <c r="AL3976" s="311"/>
    </row>
    <row r="3977" spans="38:38" x14ac:dyDescent="0.15">
      <c r="AL3977" s="311"/>
    </row>
    <row r="3978" spans="38:38" x14ac:dyDescent="0.15">
      <c r="AL3978" s="311"/>
    </row>
    <row r="3979" spans="38:38" x14ac:dyDescent="0.15">
      <c r="AL3979" s="311"/>
    </row>
    <row r="3980" spans="38:38" x14ac:dyDescent="0.15">
      <c r="AL3980" s="311"/>
    </row>
    <row r="3981" spans="38:38" x14ac:dyDescent="0.15">
      <c r="AL3981" s="311"/>
    </row>
    <row r="3982" spans="38:38" x14ac:dyDescent="0.15">
      <c r="AL3982" s="311"/>
    </row>
    <row r="3983" spans="38:38" x14ac:dyDescent="0.15">
      <c r="AL3983" s="311"/>
    </row>
    <row r="3984" spans="38:38" x14ac:dyDescent="0.15">
      <c r="AL3984" s="311"/>
    </row>
    <row r="3985" spans="38:38" x14ac:dyDescent="0.15">
      <c r="AL3985" s="311"/>
    </row>
    <row r="3986" spans="38:38" x14ac:dyDescent="0.15">
      <c r="AL3986" s="311"/>
    </row>
    <row r="3987" spans="38:38" x14ac:dyDescent="0.15">
      <c r="AL3987" s="311"/>
    </row>
    <row r="3988" spans="38:38" x14ac:dyDescent="0.15">
      <c r="AL3988" s="311"/>
    </row>
    <row r="3989" spans="38:38" x14ac:dyDescent="0.15">
      <c r="AL3989" s="311"/>
    </row>
    <row r="3990" spans="38:38" x14ac:dyDescent="0.15">
      <c r="AL3990" s="311"/>
    </row>
    <row r="3991" spans="38:38" x14ac:dyDescent="0.15">
      <c r="AL3991" s="311"/>
    </row>
    <row r="3992" spans="38:38" x14ac:dyDescent="0.15">
      <c r="AL3992" s="311"/>
    </row>
    <row r="3993" spans="38:38" x14ac:dyDescent="0.15">
      <c r="AL3993" s="311"/>
    </row>
    <row r="3994" spans="38:38" x14ac:dyDescent="0.15">
      <c r="AL3994" s="311"/>
    </row>
    <row r="3995" spans="38:38" x14ac:dyDescent="0.15">
      <c r="AL3995" s="311"/>
    </row>
    <row r="3996" spans="38:38" x14ac:dyDescent="0.15">
      <c r="AL3996" s="311"/>
    </row>
    <row r="3997" spans="38:38" x14ac:dyDescent="0.15">
      <c r="AL3997" s="311"/>
    </row>
    <row r="3998" spans="38:38" x14ac:dyDescent="0.15">
      <c r="AL3998" s="311"/>
    </row>
    <row r="3999" spans="38:38" x14ac:dyDescent="0.15">
      <c r="AL3999" s="311"/>
    </row>
    <row r="4000" spans="38:38" x14ac:dyDescent="0.15">
      <c r="AL4000" s="311"/>
    </row>
    <row r="4001" spans="38:38" x14ac:dyDescent="0.15">
      <c r="AL4001" s="311"/>
    </row>
    <row r="4002" spans="38:38" x14ac:dyDescent="0.15">
      <c r="AL4002" s="311"/>
    </row>
    <row r="4003" spans="38:38" x14ac:dyDescent="0.15">
      <c r="AL4003" s="311"/>
    </row>
    <row r="4004" spans="38:38" x14ac:dyDescent="0.15">
      <c r="AL4004" s="311"/>
    </row>
    <row r="4005" spans="38:38" x14ac:dyDescent="0.15">
      <c r="AL4005" s="311"/>
    </row>
    <row r="4006" spans="38:38" x14ac:dyDescent="0.15">
      <c r="AL4006" s="311"/>
    </row>
    <row r="4007" spans="38:38" x14ac:dyDescent="0.15">
      <c r="AL4007" s="311"/>
    </row>
    <row r="4008" spans="38:38" x14ac:dyDescent="0.15">
      <c r="AL4008" s="311"/>
    </row>
    <row r="4009" spans="38:38" x14ac:dyDescent="0.15">
      <c r="AL4009" s="311"/>
    </row>
    <row r="4010" spans="38:38" x14ac:dyDescent="0.15">
      <c r="AL4010" s="311"/>
    </row>
    <row r="4011" spans="38:38" x14ac:dyDescent="0.15">
      <c r="AL4011" s="311"/>
    </row>
    <row r="4012" spans="38:38" x14ac:dyDescent="0.15">
      <c r="AL4012" s="311"/>
    </row>
    <row r="4013" spans="38:38" x14ac:dyDescent="0.15">
      <c r="AL4013" s="311"/>
    </row>
    <row r="4014" spans="38:38" x14ac:dyDescent="0.15">
      <c r="AL4014" s="311"/>
    </row>
    <row r="4015" spans="38:38" x14ac:dyDescent="0.15">
      <c r="AL4015" s="311"/>
    </row>
    <row r="4016" spans="38:38" x14ac:dyDescent="0.15">
      <c r="AL4016" s="311"/>
    </row>
    <row r="4017" spans="38:38" x14ac:dyDescent="0.15">
      <c r="AL4017" s="311"/>
    </row>
    <row r="4018" spans="38:38" x14ac:dyDescent="0.15">
      <c r="AL4018" s="311"/>
    </row>
    <row r="4019" spans="38:38" x14ac:dyDescent="0.15">
      <c r="AL4019" s="311"/>
    </row>
    <row r="4020" spans="38:38" x14ac:dyDescent="0.15">
      <c r="AL4020" s="311"/>
    </row>
    <row r="4021" spans="38:38" x14ac:dyDescent="0.15">
      <c r="AL4021" s="311"/>
    </row>
    <row r="4022" spans="38:38" x14ac:dyDescent="0.15">
      <c r="AL4022" s="311"/>
    </row>
    <row r="4023" spans="38:38" x14ac:dyDescent="0.15">
      <c r="AL4023" s="311"/>
    </row>
    <row r="4024" spans="38:38" x14ac:dyDescent="0.15">
      <c r="AL4024" s="311"/>
    </row>
    <row r="4025" spans="38:38" x14ac:dyDescent="0.15">
      <c r="AL4025" s="311"/>
    </row>
    <row r="4026" spans="38:38" x14ac:dyDescent="0.15">
      <c r="AL4026" s="311"/>
    </row>
    <row r="4027" spans="38:38" x14ac:dyDescent="0.15">
      <c r="AL4027" s="311"/>
    </row>
    <row r="4028" spans="38:38" x14ac:dyDescent="0.15">
      <c r="AL4028" s="311"/>
    </row>
    <row r="4029" spans="38:38" x14ac:dyDescent="0.15">
      <c r="AL4029" s="311"/>
    </row>
    <row r="4030" spans="38:38" x14ac:dyDescent="0.15">
      <c r="AL4030" s="311"/>
    </row>
    <row r="4031" spans="38:38" x14ac:dyDescent="0.15">
      <c r="AL4031" s="311"/>
    </row>
    <row r="4032" spans="38:38" x14ac:dyDescent="0.15">
      <c r="AL4032" s="311"/>
    </row>
    <row r="4033" spans="38:38" x14ac:dyDescent="0.15">
      <c r="AL4033" s="311"/>
    </row>
    <row r="4034" spans="38:38" x14ac:dyDescent="0.15">
      <c r="AL4034" s="311"/>
    </row>
    <row r="4035" spans="38:38" x14ac:dyDescent="0.15">
      <c r="AL4035" s="311"/>
    </row>
    <row r="4036" spans="38:38" x14ac:dyDescent="0.15">
      <c r="AL4036" s="311"/>
    </row>
    <row r="4037" spans="38:38" x14ac:dyDescent="0.15">
      <c r="AL4037" s="311"/>
    </row>
    <row r="4038" spans="38:38" x14ac:dyDescent="0.15">
      <c r="AL4038" s="311"/>
    </row>
    <row r="4039" spans="38:38" x14ac:dyDescent="0.15">
      <c r="AL4039" s="311"/>
    </row>
    <row r="4040" spans="38:38" x14ac:dyDescent="0.15">
      <c r="AL4040" s="311"/>
    </row>
    <row r="4041" spans="38:38" x14ac:dyDescent="0.15">
      <c r="AL4041" s="311"/>
    </row>
    <row r="4042" spans="38:38" x14ac:dyDescent="0.15">
      <c r="AL4042" s="311"/>
    </row>
    <row r="4043" spans="38:38" x14ac:dyDescent="0.15">
      <c r="AL4043" s="311"/>
    </row>
    <row r="4044" spans="38:38" x14ac:dyDescent="0.15">
      <c r="AL4044" s="311"/>
    </row>
    <row r="4045" spans="38:38" x14ac:dyDescent="0.15">
      <c r="AL4045" s="311"/>
    </row>
    <row r="4046" spans="38:38" x14ac:dyDescent="0.15">
      <c r="AL4046" s="311"/>
    </row>
    <row r="4047" spans="38:38" x14ac:dyDescent="0.15">
      <c r="AL4047" s="311"/>
    </row>
    <row r="4048" spans="38:38" x14ac:dyDescent="0.15">
      <c r="AL4048" s="311"/>
    </row>
    <row r="4049" spans="38:38" x14ac:dyDescent="0.15">
      <c r="AL4049" s="311"/>
    </row>
    <row r="4050" spans="38:38" x14ac:dyDescent="0.15">
      <c r="AL4050" s="311"/>
    </row>
    <row r="4051" spans="38:38" x14ac:dyDescent="0.15">
      <c r="AL4051" s="311"/>
    </row>
    <row r="4052" spans="38:38" x14ac:dyDescent="0.15">
      <c r="AL4052" s="311"/>
    </row>
    <row r="4053" spans="38:38" x14ac:dyDescent="0.15">
      <c r="AL4053" s="311"/>
    </row>
    <row r="4054" spans="38:38" x14ac:dyDescent="0.15">
      <c r="AL4054" s="311"/>
    </row>
    <row r="4055" spans="38:38" x14ac:dyDescent="0.15">
      <c r="AL4055" s="311"/>
    </row>
    <row r="4056" spans="38:38" x14ac:dyDescent="0.15">
      <c r="AL4056" s="311"/>
    </row>
    <row r="4057" spans="38:38" x14ac:dyDescent="0.15">
      <c r="AL4057" s="311"/>
    </row>
    <row r="4058" spans="38:38" x14ac:dyDescent="0.15">
      <c r="AL4058" s="311"/>
    </row>
    <row r="4059" spans="38:38" x14ac:dyDescent="0.15">
      <c r="AL4059" s="311"/>
    </row>
    <row r="4060" spans="38:38" x14ac:dyDescent="0.15">
      <c r="AL4060" s="311"/>
    </row>
    <row r="4061" spans="38:38" x14ac:dyDescent="0.15">
      <c r="AL4061" s="311"/>
    </row>
    <row r="4062" spans="38:38" x14ac:dyDescent="0.15">
      <c r="AL4062" s="311"/>
    </row>
    <row r="4063" spans="38:38" x14ac:dyDescent="0.15">
      <c r="AL4063" s="311"/>
    </row>
    <row r="4064" spans="38:38" x14ac:dyDescent="0.15">
      <c r="AL4064" s="311"/>
    </row>
    <row r="4065" spans="38:38" x14ac:dyDescent="0.15">
      <c r="AL4065" s="311"/>
    </row>
    <row r="4066" spans="38:38" x14ac:dyDescent="0.15">
      <c r="AL4066" s="311"/>
    </row>
    <row r="4067" spans="38:38" x14ac:dyDescent="0.15">
      <c r="AL4067" s="311"/>
    </row>
    <row r="4068" spans="38:38" x14ac:dyDescent="0.15">
      <c r="AL4068" s="311"/>
    </row>
    <row r="4069" spans="38:38" x14ac:dyDescent="0.15">
      <c r="AL4069" s="311"/>
    </row>
    <row r="4070" spans="38:38" x14ac:dyDescent="0.15">
      <c r="AL4070" s="311"/>
    </row>
    <row r="4071" spans="38:38" x14ac:dyDescent="0.15">
      <c r="AL4071" s="311"/>
    </row>
    <row r="4072" spans="38:38" x14ac:dyDescent="0.15">
      <c r="AL4072" s="311"/>
    </row>
    <row r="4073" spans="38:38" x14ac:dyDescent="0.15">
      <c r="AL4073" s="311"/>
    </row>
    <row r="4074" spans="38:38" x14ac:dyDescent="0.15">
      <c r="AL4074" s="311"/>
    </row>
    <row r="4075" spans="38:38" x14ac:dyDescent="0.15">
      <c r="AL4075" s="311"/>
    </row>
    <row r="4076" spans="38:38" x14ac:dyDescent="0.15">
      <c r="AL4076" s="311"/>
    </row>
    <row r="4077" spans="38:38" x14ac:dyDescent="0.15">
      <c r="AL4077" s="311"/>
    </row>
    <row r="4078" spans="38:38" x14ac:dyDescent="0.15">
      <c r="AL4078" s="311"/>
    </row>
    <row r="4079" spans="38:38" x14ac:dyDescent="0.15">
      <c r="AL4079" s="311"/>
    </row>
    <row r="4080" spans="38:38" x14ac:dyDescent="0.15">
      <c r="AL4080" s="311"/>
    </row>
    <row r="4081" spans="38:38" x14ac:dyDescent="0.15">
      <c r="AL4081" s="311"/>
    </row>
    <row r="4082" spans="38:38" x14ac:dyDescent="0.15">
      <c r="AL4082" s="311"/>
    </row>
    <row r="4083" spans="38:38" x14ac:dyDescent="0.15">
      <c r="AL4083" s="311"/>
    </row>
    <row r="4084" spans="38:38" x14ac:dyDescent="0.15">
      <c r="AL4084" s="311"/>
    </row>
    <row r="4085" spans="38:38" x14ac:dyDescent="0.15">
      <c r="AL4085" s="311"/>
    </row>
    <row r="4086" spans="38:38" x14ac:dyDescent="0.15">
      <c r="AL4086" s="311"/>
    </row>
    <row r="4087" spans="38:38" x14ac:dyDescent="0.15">
      <c r="AL4087" s="311"/>
    </row>
    <row r="4088" spans="38:38" x14ac:dyDescent="0.15">
      <c r="AL4088" s="311"/>
    </row>
    <row r="4089" spans="38:38" x14ac:dyDescent="0.15">
      <c r="AL4089" s="311"/>
    </row>
    <row r="4090" spans="38:38" x14ac:dyDescent="0.15">
      <c r="AL4090" s="311"/>
    </row>
    <row r="4091" spans="38:38" x14ac:dyDescent="0.15">
      <c r="AL4091" s="311"/>
    </row>
    <row r="4092" spans="38:38" x14ac:dyDescent="0.15">
      <c r="AL4092" s="311"/>
    </row>
    <row r="4093" spans="38:38" x14ac:dyDescent="0.15">
      <c r="AL4093" s="311"/>
    </row>
    <row r="4094" spans="38:38" x14ac:dyDescent="0.15">
      <c r="AL4094" s="311"/>
    </row>
    <row r="4095" spans="38:38" x14ac:dyDescent="0.15">
      <c r="AL4095" s="311"/>
    </row>
    <row r="4096" spans="38:38" x14ac:dyDescent="0.15">
      <c r="AL4096" s="311"/>
    </row>
    <row r="4097" spans="38:38" x14ac:dyDescent="0.15">
      <c r="AL4097" s="311"/>
    </row>
    <row r="4098" spans="38:38" x14ac:dyDescent="0.15">
      <c r="AL4098" s="311"/>
    </row>
    <row r="4099" spans="38:38" x14ac:dyDescent="0.15">
      <c r="AL4099" s="311"/>
    </row>
    <row r="4100" spans="38:38" x14ac:dyDescent="0.15">
      <c r="AL4100" s="311"/>
    </row>
    <row r="4101" spans="38:38" x14ac:dyDescent="0.15">
      <c r="AL4101" s="311"/>
    </row>
    <row r="4102" spans="38:38" x14ac:dyDescent="0.15">
      <c r="AL4102" s="311"/>
    </row>
    <row r="4103" spans="38:38" x14ac:dyDescent="0.15">
      <c r="AL4103" s="311"/>
    </row>
    <row r="4104" spans="38:38" x14ac:dyDescent="0.15">
      <c r="AL4104" s="311"/>
    </row>
    <row r="4105" spans="38:38" x14ac:dyDescent="0.15">
      <c r="AL4105" s="311"/>
    </row>
    <row r="4106" spans="38:38" x14ac:dyDescent="0.15">
      <c r="AL4106" s="311"/>
    </row>
    <row r="4107" spans="38:38" x14ac:dyDescent="0.15">
      <c r="AL4107" s="311"/>
    </row>
    <row r="4108" spans="38:38" x14ac:dyDescent="0.15">
      <c r="AL4108" s="311"/>
    </row>
    <row r="4109" spans="38:38" x14ac:dyDescent="0.15">
      <c r="AL4109" s="311"/>
    </row>
    <row r="4110" spans="38:38" x14ac:dyDescent="0.15">
      <c r="AL4110" s="311"/>
    </row>
    <row r="4111" spans="38:38" x14ac:dyDescent="0.15">
      <c r="AL4111" s="311"/>
    </row>
    <row r="4112" spans="38:38" x14ac:dyDescent="0.15">
      <c r="AL4112" s="311"/>
    </row>
    <row r="4113" spans="38:38" x14ac:dyDescent="0.15">
      <c r="AL4113" s="311"/>
    </row>
    <row r="4114" spans="38:38" x14ac:dyDescent="0.15">
      <c r="AL4114" s="311"/>
    </row>
    <row r="4115" spans="38:38" x14ac:dyDescent="0.15">
      <c r="AL4115" s="311"/>
    </row>
    <row r="4116" spans="38:38" x14ac:dyDescent="0.15">
      <c r="AL4116" s="311"/>
    </row>
    <row r="4117" spans="38:38" x14ac:dyDescent="0.15">
      <c r="AL4117" s="311"/>
    </row>
    <row r="4118" spans="38:38" x14ac:dyDescent="0.15">
      <c r="AL4118" s="311"/>
    </row>
    <row r="4119" spans="38:38" x14ac:dyDescent="0.15">
      <c r="AL4119" s="311"/>
    </row>
    <row r="4120" spans="38:38" x14ac:dyDescent="0.15">
      <c r="AL4120" s="311"/>
    </row>
    <row r="4121" spans="38:38" x14ac:dyDescent="0.15">
      <c r="AL4121" s="311"/>
    </row>
    <row r="4122" spans="38:38" x14ac:dyDescent="0.15">
      <c r="AL4122" s="311"/>
    </row>
    <row r="4123" spans="38:38" x14ac:dyDescent="0.15">
      <c r="AL4123" s="311"/>
    </row>
    <row r="4124" spans="38:38" x14ac:dyDescent="0.15">
      <c r="AL4124" s="311"/>
    </row>
    <row r="4125" spans="38:38" x14ac:dyDescent="0.15">
      <c r="AL4125" s="311"/>
    </row>
    <row r="4126" spans="38:38" x14ac:dyDescent="0.15">
      <c r="AL4126" s="311"/>
    </row>
    <row r="4127" spans="38:38" x14ac:dyDescent="0.15">
      <c r="AL4127" s="311"/>
    </row>
    <row r="4128" spans="38:38" x14ac:dyDescent="0.15">
      <c r="AL4128" s="311"/>
    </row>
    <row r="4129" spans="38:38" x14ac:dyDescent="0.15">
      <c r="AL4129" s="311"/>
    </row>
    <row r="4130" spans="38:38" x14ac:dyDescent="0.15">
      <c r="AL4130" s="311"/>
    </row>
    <row r="4131" spans="38:38" x14ac:dyDescent="0.15">
      <c r="AL4131" s="311"/>
    </row>
    <row r="4132" spans="38:38" x14ac:dyDescent="0.15">
      <c r="AL4132" s="311"/>
    </row>
    <row r="4133" spans="38:38" x14ac:dyDescent="0.15">
      <c r="AL4133" s="311"/>
    </row>
    <row r="4134" spans="38:38" x14ac:dyDescent="0.15">
      <c r="AL4134" s="311"/>
    </row>
    <row r="4135" spans="38:38" x14ac:dyDescent="0.15">
      <c r="AL4135" s="311"/>
    </row>
    <row r="4136" spans="38:38" x14ac:dyDescent="0.15">
      <c r="AL4136" s="311"/>
    </row>
    <row r="4137" spans="38:38" x14ac:dyDescent="0.15">
      <c r="AL4137" s="311"/>
    </row>
    <row r="4138" spans="38:38" x14ac:dyDescent="0.15">
      <c r="AL4138" s="311"/>
    </row>
    <row r="4139" spans="38:38" x14ac:dyDescent="0.15">
      <c r="AL4139" s="311"/>
    </row>
    <row r="4140" spans="38:38" x14ac:dyDescent="0.15">
      <c r="AL4140" s="311"/>
    </row>
    <row r="4141" spans="38:38" x14ac:dyDescent="0.15">
      <c r="AL4141" s="311"/>
    </row>
    <row r="4142" spans="38:38" x14ac:dyDescent="0.15">
      <c r="AL4142" s="311"/>
    </row>
    <row r="4143" spans="38:38" x14ac:dyDescent="0.15">
      <c r="AL4143" s="311"/>
    </row>
    <row r="4144" spans="38:38" x14ac:dyDescent="0.15">
      <c r="AL4144" s="311"/>
    </row>
    <row r="4145" spans="38:38" x14ac:dyDescent="0.15">
      <c r="AL4145" s="311"/>
    </row>
    <row r="4146" spans="38:38" x14ac:dyDescent="0.15">
      <c r="AL4146" s="311"/>
    </row>
    <row r="4147" spans="38:38" x14ac:dyDescent="0.15">
      <c r="AL4147" s="311"/>
    </row>
    <row r="4148" spans="38:38" x14ac:dyDescent="0.15">
      <c r="AL4148" s="311"/>
    </row>
    <row r="4149" spans="38:38" x14ac:dyDescent="0.15">
      <c r="AL4149" s="311"/>
    </row>
    <row r="4150" spans="38:38" x14ac:dyDescent="0.15">
      <c r="AL4150" s="311"/>
    </row>
    <row r="4151" spans="38:38" x14ac:dyDescent="0.15">
      <c r="AL4151" s="311"/>
    </row>
    <row r="4152" spans="38:38" x14ac:dyDescent="0.15">
      <c r="AL4152" s="311"/>
    </row>
    <row r="4153" spans="38:38" x14ac:dyDescent="0.15">
      <c r="AL4153" s="311"/>
    </row>
    <row r="4154" spans="38:38" x14ac:dyDescent="0.15">
      <c r="AL4154" s="311"/>
    </row>
    <row r="4155" spans="38:38" x14ac:dyDescent="0.15">
      <c r="AL4155" s="311"/>
    </row>
    <row r="4156" spans="38:38" x14ac:dyDescent="0.15">
      <c r="AL4156" s="311"/>
    </row>
    <row r="4157" spans="38:38" x14ac:dyDescent="0.15">
      <c r="AL4157" s="311"/>
    </row>
    <row r="4158" spans="38:38" x14ac:dyDescent="0.15">
      <c r="AL4158" s="311"/>
    </row>
    <row r="4159" spans="38:38" x14ac:dyDescent="0.15">
      <c r="AL4159" s="311"/>
    </row>
    <row r="4160" spans="38:38" x14ac:dyDescent="0.15">
      <c r="AL4160" s="311"/>
    </row>
    <row r="4161" spans="38:38" x14ac:dyDescent="0.15">
      <c r="AL4161" s="311"/>
    </row>
    <row r="4162" spans="38:38" x14ac:dyDescent="0.15">
      <c r="AL4162" s="311"/>
    </row>
    <row r="4163" spans="38:38" x14ac:dyDescent="0.15">
      <c r="AL4163" s="311"/>
    </row>
    <row r="4164" spans="38:38" x14ac:dyDescent="0.15">
      <c r="AL4164" s="311"/>
    </row>
    <row r="4165" spans="38:38" x14ac:dyDescent="0.15">
      <c r="AL4165" s="311"/>
    </row>
    <row r="4166" spans="38:38" x14ac:dyDescent="0.15">
      <c r="AL4166" s="311"/>
    </row>
    <row r="4167" spans="38:38" x14ac:dyDescent="0.15">
      <c r="AL4167" s="311"/>
    </row>
    <row r="4168" spans="38:38" x14ac:dyDescent="0.15">
      <c r="AL4168" s="311"/>
    </row>
    <row r="4169" spans="38:38" x14ac:dyDescent="0.15">
      <c r="AL4169" s="311"/>
    </row>
    <row r="4170" spans="38:38" x14ac:dyDescent="0.15">
      <c r="AL4170" s="311"/>
    </row>
    <row r="4171" spans="38:38" x14ac:dyDescent="0.15">
      <c r="AL4171" s="311"/>
    </row>
    <row r="4172" spans="38:38" x14ac:dyDescent="0.15">
      <c r="AL4172" s="311"/>
    </row>
    <row r="4173" spans="38:38" x14ac:dyDescent="0.15">
      <c r="AL4173" s="311"/>
    </row>
    <row r="4174" spans="38:38" x14ac:dyDescent="0.15">
      <c r="AL4174" s="311"/>
    </row>
    <row r="4175" spans="38:38" x14ac:dyDescent="0.15">
      <c r="AL4175" s="311"/>
    </row>
    <row r="4176" spans="38:38" x14ac:dyDescent="0.15">
      <c r="AL4176" s="311"/>
    </row>
    <row r="4177" spans="38:38" x14ac:dyDescent="0.15">
      <c r="AL4177" s="311"/>
    </row>
    <row r="4178" spans="38:38" x14ac:dyDescent="0.15">
      <c r="AL4178" s="311"/>
    </row>
    <row r="4179" spans="38:38" x14ac:dyDescent="0.15">
      <c r="AL4179" s="311"/>
    </row>
    <row r="4180" spans="38:38" x14ac:dyDescent="0.15">
      <c r="AL4180" s="311"/>
    </row>
    <row r="4181" spans="38:38" x14ac:dyDescent="0.15">
      <c r="AL4181" s="311"/>
    </row>
    <row r="4182" spans="38:38" x14ac:dyDescent="0.15">
      <c r="AL4182" s="311"/>
    </row>
    <row r="4183" spans="38:38" x14ac:dyDescent="0.15">
      <c r="AL4183" s="311"/>
    </row>
    <row r="4184" spans="38:38" x14ac:dyDescent="0.15">
      <c r="AL4184" s="311"/>
    </row>
    <row r="4185" spans="38:38" x14ac:dyDescent="0.15">
      <c r="AL4185" s="311"/>
    </row>
    <row r="4186" spans="38:38" x14ac:dyDescent="0.15">
      <c r="AL4186" s="311"/>
    </row>
    <row r="4187" spans="38:38" x14ac:dyDescent="0.15">
      <c r="AL4187" s="311"/>
    </row>
    <row r="4188" spans="38:38" x14ac:dyDescent="0.15">
      <c r="AL4188" s="311"/>
    </row>
    <row r="4189" spans="38:38" x14ac:dyDescent="0.15">
      <c r="AL4189" s="311"/>
    </row>
    <row r="4190" spans="38:38" x14ac:dyDescent="0.15">
      <c r="AL4190" s="311"/>
    </row>
    <row r="4191" spans="38:38" x14ac:dyDescent="0.15">
      <c r="AL4191" s="311"/>
    </row>
    <row r="4192" spans="38:38" x14ac:dyDescent="0.15">
      <c r="AL4192" s="311"/>
    </row>
    <row r="4193" spans="38:38" x14ac:dyDescent="0.15">
      <c r="AL4193" s="311"/>
    </row>
    <row r="4194" spans="38:38" x14ac:dyDescent="0.15">
      <c r="AL4194" s="311"/>
    </row>
    <row r="4195" spans="38:38" x14ac:dyDescent="0.15">
      <c r="AL4195" s="311"/>
    </row>
    <row r="4196" spans="38:38" x14ac:dyDescent="0.15">
      <c r="AL4196" s="311"/>
    </row>
    <row r="4197" spans="38:38" x14ac:dyDescent="0.15">
      <c r="AL4197" s="311"/>
    </row>
    <row r="4198" spans="38:38" x14ac:dyDescent="0.15">
      <c r="AL4198" s="311"/>
    </row>
    <row r="4199" spans="38:38" x14ac:dyDescent="0.15">
      <c r="AL4199" s="311"/>
    </row>
    <row r="4200" spans="38:38" x14ac:dyDescent="0.15">
      <c r="AL4200" s="311"/>
    </row>
    <row r="4201" spans="38:38" x14ac:dyDescent="0.15">
      <c r="AL4201" s="311"/>
    </row>
    <row r="4202" spans="38:38" x14ac:dyDescent="0.15">
      <c r="AL4202" s="311"/>
    </row>
    <row r="4203" spans="38:38" x14ac:dyDescent="0.15">
      <c r="AL4203" s="311"/>
    </row>
    <row r="4204" spans="38:38" x14ac:dyDescent="0.15">
      <c r="AL4204" s="311"/>
    </row>
    <row r="4205" spans="38:38" x14ac:dyDescent="0.15">
      <c r="AL4205" s="311"/>
    </row>
    <row r="4206" spans="38:38" x14ac:dyDescent="0.15">
      <c r="AL4206" s="311"/>
    </row>
    <row r="4207" spans="38:38" x14ac:dyDescent="0.15">
      <c r="AL4207" s="311"/>
    </row>
    <row r="4208" spans="38:38" x14ac:dyDescent="0.15">
      <c r="AL4208" s="311"/>
    </row>
    <row r="4209" spans="38:38" x14ac:dyDescent="0.15">
      <c r="AL4209" s="311"/>
    </row>
    <row r="4210" spans="38:38" x14ac:dyDescent="0.15">
      <c r="AL4210" s="311"/>
    </row>
    <row r="4211" spans="38:38" x14ac:dyDescent="0.15">
      <c r="AL4211" s="311"/>
    </row>
    <row r="4212" spans="38:38" x14ac:dyDescent="0.15">
      <c r="AL4212" s="311"/>
    </row>
    <row r="4213" spans="38:38" x14ac:dyDescent="0.15">
      <c r="AL4213" s="311"/>
    </row>
    <row r="4214" spans="38:38" x14ac:dyDescent="0.15">
      <c r="AL4214" s="311"/>
    </row>
    <row r="4215" spans="38:38" x14ac:dyDescent="0.15">
      <c r="AL4215" s="311"/>
    </row>
    <row r="4216" spans="38:38" x14ac:dyDescent="0.15">
      <c r="AL4216" s="311"/>
    </row>
    <row r="4217" spans="38:38" x14ac:dyDescent="0.15">
      <c r="AL4217" s="311"/>
    </row>
    <row r="4218" spans="38:38" x14ac:dyDescent="0.15">
      <c r="AL4218" s="311"/>
    </row>
    <row r="4219" spans="38:38" x14ac:dyDescent="0.15">
      <c r="AL4219" s="311"/>
    </row>
    <row r="4220" spans="38:38" x14ac:dyDescent="0.15">
      <c r="AL4220" s="311"/>
    </row>
    <row r="4221" spans="38:38" x14ac:dyDescent="0.15">
      <c r="AL4221" s="311"/>
    </row>
    <row r="4222" spans="38:38" x14ac:dyDescent="0.15">
      <c r="AL4222" s="311"/>
    </row>
    <row r="4223" spans="38:38" x14ac:dyDescent="0.15">
      <c r="AL4223" s="311"/>
    </row>
    <row r="4224" spans="38:38" x14ac:dyDescent="0.15">
      <c r="AL4224" s="311"/>
    </row>
    <row r="4225" spans="38:38" x14ac:dyDescent="0.15">
      <c r="AL4225" s="311"/>
    </row>
    <row r="4226" spans="38:38" x14ac:dyDescent="0.15">
      <c r="AL4226" s="311"/>
    </row>
    <row r="4227" spans="38:38" x14ac:dyDescent="0.15">
      <c r="AL4227" s="311"/>
    </row>
    <row r="4228" spans="38:38" x14ac:dyDescent="0.15">
      <c r="AL4228" s="311"/>
    </row>
    <row r="4229" spans="38:38" x14ac:dyDescent="0.15">
      <c r="AL4229" s="311"/>
    </row>
    <row r="4230" spans="38:38" x14ac:dyDescent="0.15">
      <c r="AL4230" s="311"/>
    </row>
    <row r="4231" spans="38:38" x14ac:dyDescent="0.15">
      <c r="AL4231" s="311"/>
    </row>
    <row r="4232" spans="38:38" x14ac:dyDescent="0.15">
      <c r="AL4232" s="311"/>
    </row>
    <row r="4233" spans="38:38" x14ac:dyDescent="0.15">
      <c r="AL4233" s="311"/>
    </row>
    <row r="4234" spans="38:38" x14ac:dyDescent="0.15">
      <c r="AL4234" s="311"/>
    </row>
    <row r="4235" spans="38:38" x14ac:dyDescent="0.15">
      <c r="AL4235" s="311"/>
    </row>
    <row r="4236" spans="38:38" x14ac:dyDescent="0.15">
      <c r="AL4236" s="311"/>
    </row>
    <row r="4237" spans="38:38" x14ac:dyDescent="0.15">
      <c r="AL4237" s="311"/>
    </row>
    <row r="4238" spans="38:38" x14ac:dyDescent="0.15">
      <c r="AL4238" s="311"/>
    </row>
    <row r="4239" spans="38:38" x14ac:dyDescent="0.15">
      <c r="AL4239" s="311"/>
    </row>
    <row r="4240" spans="38:38" x14ac:dyDescent="0.15">
      <c r="AL4240" s="311"/>
    </row>
    <row r="4241" spans="38:38" x14ac:dyDescent="0.15">
      <c r="AL4241" s="311"/>
    </row>
    <row r="4242" spans="38:38" x14ac:dyDescent="0.15">
      <c r="AL4242" s="311"/>
    </row>
    <row r="4243" spans="38:38" x14ac:dyDescent="0.15">
      <c r="AL4243" s="311"/>
    </row>
    <row r="4244" spans="38:38" x14ac:dyDescent="0.15">
      <c r="AL4244" s="311"/>
    </row>
    <row r="4245" spans="38:38" x14ac:dyDescent="0.15">
      <c r="AL4245" s="311"/>
    </row>
    <row r="4246" spans="38:38" x14ac:dyDescent="0.15">
      <c r="AL4246" s="311"/>
    </row>
    <row r="4247" spans="38:38" x14ac:dyDescent="0.15">
      <c r="AL4247" s="311"/>
    </row>
    <row r="4248" spans="38:38" x14ac:dyDescent="0.15">
      <c r="AL4248" s="311"/>
    </row>
    <row r="4249" spans="38:38" x14ac:dyDescent="0.15">
      <c r="AL4249" s="311"/>
    </row>
    <row r="4250" spans="38:38" x14ac:dyDescent="0.15">
      <c r="AL4250" s="311"/>
    </row>
    <row r="4251" spans="38:38" x14ac:dyDescent="0.15">
      <c r="AL4251" s="311"/>
    </row>
    <row r="4252" spans="38:38" x14ac:dyDescent="0.15">
      <c r="AL4252" s="311"/>
    </row>
    <row r="4253" spans="38:38" x14ac:dyDescent="0.15">
      <c r="AL4253" s="311"/>
    </row>
    <row r="4254" spans="38:38" x14ac:dyDescent="0.15">
      <c r="AL4254" s="311"/>
    </row>
    <row r="4255" spans="38:38" x14ac:dyDescent="0.15">
      <c r="AL4255" s="311"/>
    </row>
    <row r="4256" spans="38:38" x14ac:dyDescent="0.15">
      <c r="AL4256" s="311"/>
    </row>
    <row r="4257" spans="38:38" x14ac:dyDescent="0.15">
      <c r="AL4257" s="311"/>
    </row>
    <row r="4258" spans="38:38" x14ac:dyDescent="0.15">
      <c r="AL4258" s="311"/>
    </row>
    <row r="4259" spans="38:38" x14ac:dyDescent="0.15">
      <c r="AL4259" s="311"/>
    </row>
    <row r="4260" spans="38:38" x14ac:dyDescent="0.15">
      <c r="AL4260" s="311"/>
    </row>
    <row r="4261" spans="38:38" x14ac:dyDescent="0.15">
      <c r="AL4261" s="311"/>
    </row>
    <row r="4262" spans="38:38" x14ac:dyDescent="0.15">
      <c r="AL4262" s="311"/>
    </row>
    <row r="4263" spans="38:38" x14ac:dyDescent="0.15">
      <c r="AL4263" s="311"/>
    </row>
    <row r="4264" spans="38:38" x14ac:dyDescent="0.15">
      <c r="AL4264" s="311"/>
    </row>
    <row r="4265" spans="38:38" x14ac:dyDescent="0.15">
      <c r="AL4265" s="311"/>
    </row>
    <row r="4266" spans="38:38" x14ac:dyDescent="0.15">
      <c r="AL4266" s="311"/>
    </row>
    <row r="4267" spans="38:38" x14ac:dyDescent="0.15">
      <c r="AL4267" s="311"/>
    </row>
    <row r="4268" spans="38:38" x14ac:dyDescent="0.15">
      <c r="AL4268" s="311"/>
    </row>
    <row r="4269" spans="38:38" x14ac:dyDescent="0.15">
      <c r="AL4269" s="311"/>
    </row>
    <row r="4270" spans="38:38" x14ac:dyDescent="0.15">
      <c r="AL4270" s="311"/>
    </row>
    <row r="4271" spans="38:38" x14ac:dyDescent="0.15">
      <c r="AL4271" s="311"/>
    </row>
    <row r="4272" spans="38:38" x14ac:dyDescent="0.15">
      <c r="AL4272" s="311"/>
    </row>
    <row r="4273" spans="38:38" x14ac:dyDescent="0.15">
      <c r="AL4273" s="311"/>
    </row>
    <row r="4274" spans="38:38" x14ac:dyDescent="0.15">
      <c r="AL4274" s="311"/>
    </row>
    <row r="4275" spans="38:38" x14ac:dyDescent="0.15">
      <c r="AL4275" s="311"/>
    </row>
    <row r="4276" spans="38:38" x14ac:dyDescent="0.15">
      <c r="AL4276" s="311"/>
    </row>
    <row r="4277" spans="38:38" x14ac:dyDescent="0.15">
      <c r="AL4277" s="311"/>
    </row>
    <row r="4278" spans="38:38" x14ac:dyDescent="0.15">
      <c r="AL4278" s="311"/>
    </row>
    <row r="4279" spans="38:38" x14ac:dyDescent="0.15">
      <c r="AL4279" s="311"/>
    </row>
    <row r="4280" spans="38:38" x14ac:dyDescent="0.15">
      <c r="AL4280" s="311"/>
    </row>
    <row r="4281" spans="38:38" x14ac:dyDescent="0.15">
      <c r="AL4281" s="311"/>
    </row>
    <row r="4282" spans="38:38" x14ac:dyDescent="0.15">
      <c r="AL4282" s="311"/>
    </row>
    <row r="4283" spans="38:38" x14ac:dyDescent="0.15">
      <c r="AL4283" s="311"/>
    </row>
    <row r="4284" spans="38:38" x14ac:dyDescent="0.15">
      <c r="AL4284" s="311"/>
    </row>
    <row r="4285" spans="38:38" x14ac:dyDescent="0.15">
      <c r="AL4285" s="311"/>
    </row>
    <row r="4286" spans="38:38" x14ac:dyDescent="0.15">
      <c r="AL4286" s="311"/>
    </row>
    <row r="4287" spans="38:38" x14ac:dyDescent="0.15">
      <c r="AL4287" s="311"/>
    </row>
    <row r="4288" spans="38:38" x14ac:dyDescent="0.15">
      <c r="AL4288" s="311"/>
    </row>
    <row r="4289" spans="38:38" x14ac:dyDescent="0.15">
      <c r="AL4289" s="311"/>
    </row>
    <row r="4290" spans="38:38" x14ac:dyDescent="0.15">
      <c r="AL4290" s="311"/>
    </row>
    <row r="4291" spans="38:38" x14ac:dyDescent="0.15">
      <c r="AL4291" s="311"/>
    </row>
    <row r="4292" spans="38:38" x14ac:dyDescent="0.15">
      <c r="AL4292" s="311"/>
    </row>
    <row r="4293" spans="38:38" x14ac:dyDescent="0.15">
      <c r="AL4293" s="311"/>
    </row>
    <row r="4294" spans="38:38" x14ac:dyDescent="0.15">
      <c r="AL4294" s="311"/>
    </row>
    <row r="4295" spans="38:38" x14ac:dyDescent="0.15">
      <c r="AL4295" s="311"/>
    </row>
    <row r="4296" spans="38:38" x14ac:dyDescent="0.15">
      <c r="AL4296" s="311"/>
    </row>
    <row r="4297" spans="38:38" x14ac:dyDescent="0.15">
      <c r="AL4297" s="311"/>
    </row>
    <row r="4298" spans="38:38" x14ac:dyDescent="0.15">
      <c r="AL4298" s="311"/>
    </row>
    <row r="4299" spans="38:38" x14ac:dyDescent="0.15">
      <c r="AL4299" s="311"/>
    </row>
    <row r="4300" spans="38:38" x14ac:dyDescent="0.15">
      <c r="AL4300" s="311"/>
    </row>
    <row r="4301" spans="38:38" x14ac:dyDescent="0.15">
      <c r="AL4301" s="311"/>
    </row>
    <row r="4302" spans="38:38" x14ac:dyDescent="0.15">
      <c r="AL4302" s="311"/>
    </row>
    <row r="4303" spans="38:38" x14ac:dyDescent="0.15">
      <c r="AL4303" s="311"/>
    </row>
    <row r="4304" spans="38:38" x14ac:dyDescent="0.15">
      <c r="AL4304" s="311"/>
    </row>
    <row r="4305" spans="38:38" x14ac:dyDescent="0.15">
      <c r="AL4305" s="311"/>
    </row>
    <row r="4306" spans="38:38" x14ac:dyDescent="0.15">
      <c r="AL4306" s="311"/>
    </row>
    <row r="4307" spans="38:38" x14ac:dyDescent="0.15">
      <c r="AL4307" s="311"/>
    </row>
    <row r="4308" spans="38:38" x14ac:dyDescent="0.15">
      <c r="AL4308" s="311"/>
    </row>
    <row r="4309" spans="38:38" x14ac:dyDescent="0.15">
      <c r="AL4309" s="311"/>
    </row>
    <row r="4310" spans="38:38" x14ac:dyDescent="0.15">
      <c r="AL4310" s="311"/>
    </row>
    <row r="4311" spans="38:38" x14ac:dyDescent="0.15">
      <c r="AL4311" s="311"/>
    </row>
    <row r="4312" spans="38:38" x14ac:dyDescent="0.15">
      <c r="AL4312" s="311"/>
    </row>
    <row r="4313" spans="38:38" x14ac:dyDescent="0.15">
      <c r="AL4313" s="311"/>
    </row>
    <row r="4314" spans="38:38" x14ac:dyDescent="0.15">
      <c r="AL4314" s="311"/>
    </row>
    <row r="4315" spans="38:38" x14ac:dyDescent="0.15">
      <c r="AL4315" s="311"/>
    </row>
    <row r="4316" spans="38:38" x14ac:dyDescent="0.15">
      <c r="AL4316" s="311"/>
    </row>
    <row r="4317" spans="38:38" x14ac:dyDescent="0.15">
      <c r="AL4317" s="311"/>
    </row>
    <row r="4318" spans="38:38" x14ac:dyDescent="0.15">
      <c r="AL4318" s="311"/>
    </row>
    <row r="4319" spans="38:38" x14ac:dyDescent="0.15">
      <c r="AL4319" s="311"/>
    </row>
    <row r="4320" spans="38:38" x14ac:dyDescent="0.15">
      <c r="AL4320" s="311"/>
    </row>
    <row r="4321" spans="38:38" x14ac:dyDescent="0.15">
      <c r="AL4321" s="311"/>
    </row>
    <row r="4322" spans="38:38" x14ac:dyDescent="0.15">
      <c r="AL4322" s="311"/>
    </row>
    <row r="4323" spans="38:38" x14ac:dyDescent="0.15">
      <c r="AL4323" s="311"/>
    </row>
    <row r="4324" spans="38:38" x14ac:dyDescent="0.15">
      <c r="AL4324" s="311"/>
    </row>
    <row r="4325" spans="38:38" x14ac:dyDescent="0.15">
      <c r="AL4325" s="311"/>
    </row>
    <row r="4326" spans="38:38" x14ac:dyDescent="0.15">
      <c r="AL4326" s="311"/>
    </row>
    <row r="4327" spans="38:38" x14ac:dyDescent="0.15">
      <c r="AL4327" s="311"/>
    </row>
    <row r="4328" spans="38:38" x14ac:dyDescent="0.15">
      <c r="AL4328" s="311"/>
    </row>
    <row r="4329" spans="38:38" x14ac:dyDescent="0.15">
      <c r="AL4329" s="311"/>
    </row>
    <row r="4330" spans="38:38" x14ac:dyDescent="0.15">
      <c r="AL4330" s="311"/>
    </row>
    <row r="4331" spans="38:38" x14ac:dyDescent="0.15">
      <c r="AL4331" s="311"/>
    </row>
    <row r="4332" spans="38:38" x14ac:dyDescent="0.15">
      <c r="AL4332" s="311"/>
    </row>
    <row r="4333" spans="38:38" x14ac:dyDescent="0.15">
      <c r="AL4333" s="311"/>
    </row>
    <row r="4334" spans="38:38" x14ac:dyDescent="0.15">
      <c r="AL4334" s="311"/>
    </row>
    <row r="4335" spans="38:38" x14ac:dyDescent="0.15">
      <c r="AL4335" s="311"/>
    </row>
    <row r="4336" spans="38:38" x14ac:dyDescent="0.15">
      <c r="AL4336" s="311"/>
    </row>
    <row r="4337" spans="38:38" x14ac:dyDescent="0.15">
      <c r="AL4337" s="311"/>
    </row>
    <row r="4338" spans="38:38" x14ac:dyDescent="0.15">
      <c r="AL4338" s="311"/>
    </row>
    <row r="4339" spans="38:38" x14ac:dyDescent="0.15">
      <c r="AL4339" s="311"/>
    </row>
    <row r="4340" spans="38:38" x14ac:dyDescent="0.15">
      <c r="AL4340" s="311"/>
    </row>
    <row r="4341" spans="38:38" x14ac:dyDescent="0.15">
      <c r="AL4341" s="311"/>
    </row>
    <row r="4342" spans="38:38" x14ac:dyDescent="0.15">
      <c r="AL4342" s="311"/>
    </row>
    <row r="4343" spans="38:38" x14ac:dyDescent="0.15">
      <c r="AL4343" s="311"/>
    </row>
    <row r="4344" spans="38:38" x14ac:dyDescent="0.15">
      <c r="AL4344" s="311"/>
    </row>
    <row r="4345" spans="38:38" x14ac:dyDescent="0.15">
      <c r="AL4345" s="311"/>
    </row>
    <row r="4346" spans="38:38" x14ac:dyDescent="0.15">
      <c r="AL4346" s="311"/>
    </row>
    <row r="4347" spans="38:38" x14ac:dyDescent="0.15">
      <c r="AL4347" s="311"/>
    </row>
    <row r="4348" spans="38:38" x14ac:dyDescent="0.15">
      <c r="AL4348" s="311"/>
    </row>
    <row r="4349" spans="38:38" x14ac:dyDescent="0.15">
      <c r="AL4349" s="311"/>
    </row>
    <row r="4350" spans="38:38" x14ac:dyDescent="0.15">
      <c r="AL4350" s="311"/>
    </row>
    <row r="4351" spans="38:38" x14ac:dyDescent="0.15">
      <c r="AL4351" s="311"/>
    </row>
    <row r="4352" spans="38:38" x14ac:dyDescent="0.15">
      <c r="AL4352" s="311"/>
    </row>
    <row r="4353" spans="38:38" x14ac:dyDescent="0.15">
      <c r="AL4353" s="311"/>
    </row>
    <row r="4354" spans="38:38" x14ac:dyDescent="0.15">
      <c r="AL4354" s="311"/>
    </row>
    <row r="4355" spans="38:38" x14ac:dyDescent="0.15">
      <c r="AL4355" s="311"/>
    </row>
    <row r="4356" spans="38:38" x14ac:dyDescent="0.15">
      <c r="AL4356" s="311"/>
    </row>
    <row r="4357" spans="38:38" x14ac:dyDescent="0.15">
      <c r="AL4357" s="311"/>
    </row>
    <row r="4358" spans="38:38" x14ac:dyDescent="0.15">
      <c r="AL4358" s="311"/>
    </row>
    <row r="4359" spans="38:38" x14ac:dyDescent="0.15">
      <c r="AL4359" s="311"/>
    </row>
    <row r="4360" spans="38:38" x14ac:dyDescent="0.15">
      <c r="AL4360" s="311"/>
    </row>
    <row r="4361" spans="38:38" x14ac:dyDescent="0.15">
      <c r="AL4361" s="311"/>
    </row>
    <row r="4362" spans="38:38" x14ac:dyDescent="0.15">
      <c r="AL4362" s="311"/>
    </row>
    <row r="4363" spans="38:38" x14ac:dyDescent="0.15">
      <c r="AL4363" s="311"/>
    </row>
    <row r="4364" spans="38:38" x14ac:dyDescent="0.15">
      <c r="AL4364" s="311"/>
    </row>
    <row r="4365" spans="38:38" x14ac:dyDescent="0.15">
      <c r="AL4365" s="311"/>
    </row>
    <row r="4366" spans="38:38" x14ac:dyDescent="0.15">
      <c r="AL4366" s="311"/>
    </row>
    <row r="4367" spans="38:38" x14ac:dyDescent="0.15">
      <c r="AL4367" s="311"/>
    </row>
    <row r="4368" spans="38:38" x14ac:dyDescent="0.15">
      <c r="AL4368" s="311"/>
    </row>
    <row r="4369" spans="38:38" x14ac:dyDescent="0.15">
      <c r="AL4369" s="311"/>
    </row>
    <row r="4370" spans="38:38" x14ac:dyDescent="0.15">
      <c r="AL4370" s="311"/>
    </row>
    <row r="4371" spans="38:38" x14ac:dyDescent="0.15">
      <c r="AL4371" s="311"/>
    </row>
    <row r="4372" spans="38:38" x14ac:dyDescent="0.15">
      <c r="AL4372" s="311"/>
    </row>
    <row r="4373" spans="38:38" x14ac:dyDescent="0.15">
      <c r="AL4373" s="311"/>
    </row>
    <row r="4374" spans="38:38" x14ac:dyDescent="0.15">
      <c r="AL4374" s="311"/>
    </row>
    <row r="4375" spans="38:38" x14ac:dyDescent="0.15">
      <c r="AL4375" s="311"/>
    </row>
    <row r="4376" spans="38:38" x14ac:dyDescent="0.15">
      <c r="AL4376" s="311"/>
    </row>
    <row r="4377" spans="38:38" x14ac:dyDescent="0.15">
      <c r="AL4377" s="311"/>
    </row>
    <row r="4378" spans="38:38" x14ac:dyDescent="0.15">
      <c r="AL4378" s="311"/>
    </row>
    <row r="4379" spans="38:38" x14ac:dyDescent="0.15">
      <c r="AL4379" s="311"/>
    </row>
    <row r="4380" spans="38:38" x14ac:dyDescent="0.15">
      <c r="AL4380" s="311"/>
    </row>
    <row r="4381" spans="38:38" x14ac:dyDescent="0.15">
      <c r="AL4381" s="311"/>
    </row>
    <row r="4382" spans="38:38" x14ac:dyDescent="0.15">
      <c r="AL4382" s="311"/>
    </row>
    <row r="4383" spans="38:38" x14ac:dyDescent="0.15">
      <c r="AL4383" s="311"/>
    </row>
    <row r="4384" spans="38:38" x14ac:dyDescent="0.15">
      <c r="AL4384" s="311"/>
    </row>
    <row r="4385" spans="38:38" x14ac:dyDescent="0.15">
      <c r="AL4385" s="311"/>
    </row>
    <row r="4386" spans="38:38" x14ac:dyDescent="0.15">
      <c r="AL4386" s="311"/>
    </row>
    <row r="4387" spans="38:38" x14ac:dyDescent="0.15">
      <c r="AL4387" s="311"/>
    </row>
    <row r="4388" spans="38:38" x14ac:dyDescent="0.15">
      <c r="AL4388" s="311"/>
    </row>
    <row r="4389" spans="38:38" x14ac:dyDescent="0.15">
      <c r="AL4389" s="311"/>
    </row>
    <row r="4390" spans="38:38" x14ac:dyDescent="0.15">
      <c r="AL4390" s="311"/>
    </row>
    <row r="4391" spans="38:38" x14ac:dyDescent="0.15">
      <c r="AL4391" s="311"/>
    </row>
    <row r="4392" spans="38:38" x14ac:dyDescent="0.15">
      <c r="AL4392" s="311"/>
    </row>
    <row r="4393" spans="38:38" x14ac:dyDescent="0.15">
      <c r="AL4393" s="311"/>
    </row>
    <row r="4394" spans="38:38" x14ac:dyDescent="0.15">
      <c r="AL4394" s="311"/>
    </row>
    <row r="4395" spans="38:38" x14ac:dyDescent="0.15">
      <c r="AL4395" s="311"/>
    </row>
    <row r="4396" spans="38:38" x14ac:dyDescent="0.15">
      <c r="AL4396" s="311"/>
    </row>
    <row r="4397" spans="38:38" x14ac:dyDescent="0.15">
      <c r="AL4397" s="311"/>
    </row>
    <row r="4398" spans="38:38" x14ac:dyDescent="0.15">
      <c r="AL4398" s="311"/>
    </row>
    <row r="4399" spans="38:38" x14ac:dyDescent="0.15">
      <c r="AL4399" s="311"/>
    </row>
    <row r="4400" spans="38:38" x14ac:dyDescent="0.15">
      <c r="AL4400" s="311"/>
    </row>
    <row r="4401" spans="38:38" x14ac:dyDescent="0.15">
      <c r="AL4401" s="311"/>
    </row>
    <row r="4402" spans="38:38" x14ac:dyDescent="0.15">
      <c r="AL4402" s="311"/>
    </row>
    <row r="4403" spans="38:38" x14ac:dyDescent="0.15">
      <c r="AL4403" s="311"/>
    </row>
    <row r="4404" spans="38:38" x14ac:dyDescent="0.15">
      <c r="AL4404" s="311"/>
    </row>
    <row r="4405" spans="38:38" x14ac:dyDescent="0.15">
      <c r="AL4405" s="311"/>
    </row>
    <row r="4406" spans="38:38" x14ac:dyDescent="0.15">
      <c r="AL4406" s="311"/>
    </row>
    <row r="4407" spans="38:38" x14ac:dyDescent="0.15">
      <c r="AL4407" s="311"/>
    </row>
    <row r="4408" spans="38:38" x14ac:dyDescent="0.15">
      <c r="AL4408" s="311"/>
    </row>
    <row r="4409" spans="38:38" x14ac:dyDescent="0.15">
      <c r="AL4409" s="311"/>
    </row>
    <row r="4410" spans="38:38" x14ac:dyDescent="0.15">
      <c r="AL4410" s="311"/>
    </row>
    <row r="4411" spans="38:38" x14ac:dyDescent="0.15">
      <c r="AL4411" s="311"/>
    </row>
    <row r="4412" spans="38:38" x14ac:dyDescent="0.15">
      <c r="AL4412" s="311"/>
    </row>
    <row r="4413" spans="38:38" x14ac:dyDescent="0.15">
      <c r="AL4413" s="311"/>
    </row>
    <row r="4414" spans="38:38" x14ac:dyDescent="0.15">
      <c r="AL4414" s="311"/>
    </row>
    <row r="4415" spans="38:38" x14ac:dyDescent="0.15">
      <c r="AL4415" s="311"/>
    </row>
    <row r="4416" spans="38:38" x14ac:dyDescent="0.15">
      <c r="AL4416" s="311"/>
    </row>
    <row r="4417" spans="38:38" x14ac:dyDescent="0.15">
      <c r="AL4417" s="311"/>
    </row>
    <row r="4418" spans="38:38" x14ac:dyDescent="0.15">
      <c r="AL4418" s="311"/>
    </row>
    <row r="4419" spans="38:38" x14ac:dyDescent="0.15">
      <c r="AL4419" s="311"/>
    </row>
    <row r="4420" spans="38:38" x14ac:dyDescent="0.15">
      <c r="AL4420" s="311"/>
    </row>
    <row r="4421" spans="38:38" x14ac:dyDescent="0.15">
      <c r="AL4421" s="311"/>
    </row>
    <row r="4422" spans="38:38" x14ac:dyDescent="0.15">
      <c r="AL4422" s="311"/>
    </row>
    <row r="4423" spans="38:38" x14ac:dyDescent="0.15">
      <c r="AL4423" s="311"/>
    </row>
    <row r="4424" spans="38:38" x14ac:dyDescent="0.15">
      <c r="AL4424" s="311"/>
    </row>
    <row r="4425" spans="38:38" x14ac:dyDescent="0.15">
      <c r="AL4425" s="311"/>
    </row>
    <row r="4426" spans="38:38" x14ac:dyDescent="0.15">
      <c r="AL4426" s="311"/>
    </row>
    <row r="4427" spans="38:38" x14ac:dyDescent="0.15">
      <c r="AL4427" s="311"/>
    </row>
    <row r="4428" spans="38:38" x14ac:dyDescent="0.15">
      <c r="AL4428" s="311"/>
    </row>
    <row r="4429" spans="38:38" x14ac:dyDescent="0.15">
      <c r="AL4429" s="311"/>
    </row>
    <row r="4430" spans="38:38" x14ac:dyDescent="0.15">
      <c r="AL4430" s="311"/>
    </row>
    <row r="4431" spans="38:38" x14ac:dyDescent="0.15">
      <c r="AL4431" s="311"/>
    </row>
    <row r="4432" spans="38:38" x14ac:dyDescent="0.15">
      <c r="AL4432" s="311"/>
    </row>
    <row r="4433" spans="38:38" x14ac:dyDescent="0.15">
      <c r="AL4433" s="311"/>
    </row>
    <row r="4434" spans="38:38" x14ac:dyDescent="0.15">
      <c r="AL4434" s="311"/>
    </row>
    <row r="4435" spans="38:38" x14ac:dyDescent="0.15">
      <c r="AL4435" s="311"/>
    </row>
    <row r="4436" spans="38:38" x14ac:dyDescent="0.15">
      <c r="AL4436" s="311"/>
    </row>
    <row r="4437" spans="38:38" x14ac:dyDescent="0.15">
      <c r="AL4437" s="311"/>
    </row>
    <row r="4438" spans="38:38" x14ac:dyDescent="0.15">
      <c r="AL4438" s="311"/>
    </row>
    <row r="4439" spans="38:38" x14ac:dyDescent="0.15">
      <c r="AL4439" s="311"/>
    </row>
    <row r="4440" spans="38:38" x14ac:dyDescent="0.15">
      <c r="AL4440" s="311"/>
    </row>
    <row r="4441" spans="38:38" x14ac:dyDescent="0.15">
      <c r="AL4441" s="311"/>
    </row>
    <row r="4442" spans="38:38" x14ac:dyDescent="0.15">
      <c r="AL4442" s="311"/>
    </row>
    <row r="4443" spans="38:38" x14ac:dyDescent="0.15">
      <c r="AL4443" s="311"/>
    </row>
    <row r="4444" spans="38:38" x14ac:dyDescent="0.15">
      <c r="AL4444" s="311"/>
    </row>
    <row r="4445" spans="38:38" x14ac:dyDescent="0.15">
      <c r="AL4445" s="311"/>
    </row>
    <row r="4446" spans="38:38" x14ac:dyDescent="0.15">
      <c r="AL4446" s="311"/>
    </row>
    <row r="4447" spans="38:38" x14ac:dyDescent="0.15">
      <c r="AL4447" s="311"/>
    </row>
    <row r="4448" spans="38:38" x14ac:dyDescent="0.15">
      <c r="AL4448" s="311"/>
    </row>
    <row r="4449" spans="38:38" x14ac:dyDescent="0.15">
      <c r="AL4449" s="311"/>
    </row>
    <row r="4450" spans="38:38" x14ac:dyDescent="0.15">
      <c r="AL4450" s="311"/>
    </row>
    <row r="4451" spans="38:38" x14ac:dyDescent="0.15">
      <c r="AL4451" s="311"/>
    </row>
    <row r="4452" spans="38:38" x14ac:dyDescent="0.15">
      <c r="AL4452" s="311"/>
    </row>
    <row r="4453" spans="38:38" x14ac:dyDescent="0.15">
      <c r="AL4453" s="311"/>
    </row>
    <row r="4454" spans="38:38" x14ac:dyDescent="0.15">
      <c r="AL4454" s="311"/>
    </row>
    <row r="4455" spans="38:38" x14ac:dyDescent="0.15">
      <c r="AL4455" s="311"/>
    </row>
    <row r="4456" spans="38:38" x14ac:dyDescent="0.15">
      <c r="AL4456" s="311"/>
    </row>
    <row r="4457" spans="38:38" x14ac:dyDescent="0.15">
      <c r="AL4457" s="311"/>
    </row>
    <row r="4458" spans="38:38" x14ac:dyDescent="0.15">
      <c r="AL4458" s="311"/>
    </row>
    <row r="4459" spans="38:38" x14ac:dyDescent="0.15">
      <c r="AL4459" s="311"/>
    </row>
    <row r="4460" spans="38:38" x14ac:dyDescent="0.15">
      <c r="AL4460" s="311"/>
    </row>
    <row r="4461" spans="38:38" x14ac:dyDescent="0.15">
      <c r="AL4461" s="311"/>
    </row>
    <row r="4462" spans="38:38" x14ac:dyDescent="0.15">
      <c r="AL4462" s="311"/>
    </row>
    <row r="4463" spans="38:38" x14ac:dyDescent="0.15">
      <c r="AL4463" s="311"/>
    </row>
    <row r="4464" spans="38:38" x14ac:dyDescent="0.15">
      <c r="AL4464" s="311"/>
    </row>
    <row r="4465" spans="38:38" x14ac:dyDescent="0.15">
      <c r="AL4465" s="311"/>
    </row>
    <row r="4466" spans="38:38" x14ac:dyDescent="0.15">
      <c r="AL4466" s="311"/>
    </row>
    <row r="4467" spans="38:38" x14ac:dyDescent="0.15">
      <c r="AL4467" s="311"/>
    </row>
    <row r="4468" spans="38:38" x14ac:dyDescent="0.15">
      <c r="AL4468" s="311"/>
    </row>
    <row r="4469" spans="38:38" x14ac:dyDescent="0.15">
      <c r="AL4469" s="311"/>
    </row>
    <row r="4470" spans="38:38" x14ac:dyDescent="0.15">
      <c r="AL4470" s="311"/>
    </row>
    <row r="4471" spans="38:38" x14ac:dyDescent="0.15">
      <c r="AL4471" s="311"/>
    </row>
    <row r="4472" spans="38:38" x14ac:dyDescent="0.15">
      <c r="AL4472" s="311"/>
    </row>
    <row r="4473" spans="38:38" x14ac:dyDescent="0.15">
      <c r="AL4473" s="311"/>
    </row>
    <row r="4474" spans="38:38" x14ac:dyDescent="0.15">
      <c r="AL4474" s="311"/>
    </row>
    <row r="4475" spans="38:38" x14ac:dyDescent="0.15">
      <c r="AL4475" s="311"/>
    </row>
    <row r="4476" spans="38:38" x14ac:dyDescent="0.15">
      <c r="AL4476" s="311"/>
    </row>
    <row r="4477" spans="38:38" x14ac:dyDescent="0.15">
      <c r="AL4477" s="311"/>
    </row>
    <row r="4478" spans="38:38" x14ac:dyDescent="0.15">
      <c r="AL4478" s="311"/>
    </row>
    <row r="4479" spans="38:38" x14ac:dyDescent="0.15">
      <c r="AL4479" s="311"/>
    </row>
    <row r="4480" spans="38:38" x14ac:dyDescent="0.15">
      <c r="AL4480" s="311"/>
    </row>
    <row r="4481" spans="38:38" x14ac:dyDescent="0.15">
      <c r="AL4481" s="311"/>
    </row>
    <row r="4482" spans="38:38" x14ac:dyDescent="0.15">
      <c r="AL4482" s="311"/>
    </row>
    <row r="4483" spans="38:38" x14ac:dyDescent="0.15">
      <c r="AL4483" s="311"/>
    </row>
    <row r="4484" spans="38:38" x14ac:dyDescent="0.15">
      <c r="AL4484" s="311"/>
    </row>
    <row r="4485" spans="38:38" x14ac:dyDescent="0.15">
      <c r="AL4485" s="311"/>
    </row>
    <row r="4486" spans="38:38" x14ac:dyDescent="0.15">
      <c r="AL4486" s="311"/>
    </row>
    <row r="4487" spans="38:38" x14ac:dyDescent="0.15">
      <c r="AL4487" s="311"/>
    </row>
    <row r="4488" spans="38:38" x14ac:dyDescent="0.15">
      <c r="AL4488" s="311"/>
    </row>
    <row r="4489" spans="38:38" x14ac:dyDescent="0.15">
      <c r="AL4489" s="311"/>
    </row>
    <row r="4490" spans="38:38" x14ac:dyDescent="0.15">
      <c r="AL4490" s="311"/>
    </row>
    <row r="4491" spans="38:38" x14ac:dyDescent="0.15">
      <c r="AL4491" s="311"/>
    </row>
    <row r="4492" spans="38:38" x14ac:dyDescent="0.15">
      <c r="AL4492" s="311"/>
    </row>
    <row r="4493" spans="38:38" x14ac:dyDescent="0.15">
      <c r="AL4493" s="311"/>
    </row>
    <row r="4494" spans="38:38" x14ac:dyDescent="0.15">
      <c r="AL4494" s="311"/>
    </row>
    <row r="4495" spans="38:38" x14ac:dyDescent="0.15">
      <c r="AL4495" s="311"/>
    </row>
    <row r="4496" spans="38:38" x14ac:dyDescent="0.15">
      <c r="AL4496" s="311"/>
    </row>
    <row r="4497" spans="38:38" x14ac:dyDescent="0.15">
      <c r="AL4497" s="311"/>
    </row>
    <row r="4498" spans="38:38" x14ac:dyDescent="0.15">
      <c r="AL4498" s="311"/>
    </row>
    <row r="4499" spans="38:38" x14ac:dyDescent="0.15">
      <c r="AL4499" s="311"/>
    </row>
    <row r="4500" spans="38:38" x14ac:dyDescent="0.15">
      <c r="AL4500" s="311"/>
    </row>
    <row r="4501" spans="38:38" x14ac:dyDescent="0.15">
      <c r="AL4501" s="311"/>
    </row>
    <row r="4502" spans="38:38" x14ac:dyDescent="0.15">
      <c r="AL4502" s="311"/>
    </row>
    <row r="4503" spans="38:38" x14ac:dyDescent="0.15">
      <c r="AL4503" s="311"/>
    </row>
    <row r="4504" spans="38:38" x14ac:dyDescent="0.15">
      <c r="AL4504" s="311"/>
    </row>
    <row r="4505" spans="38:38" x14ac:dyDescent="0.15">
      <c r="AL4505" s="311"/>
    </row>
    <row r="4506" spans="38:38" x14ac:dyDescent="0.15">
      <c r="AL4506" s="311"/>
    </row>
    <row r="4507" spans="38:38" x14ac:dyDescent="0.15">
      <c r="AL4507" s="311"/>
    </row>
    <row r="4508" spans="38:38" x14ac:dyDescent="0.15">
      <c r="AL4508" s="311"/>
    </row>
    <row r="4509" spans="38:38" x14ac:dyDescent="0.15">
      <c r="AL4509" s="311"/>
    </row>
    <row r="4510" spans="38:38" x14ac:dyDescent="0.15">
      <c r="AL4510" s="311"/>
    </row>
    <row r="4511" spans="38:38" x14ac:dyDescent="0.15">
      <c r="AL4511" s="311"/>
    </row>
    <row r="4512" spans="38:38" x14ac:dyDescent="0.15">
      <c r="AL4512" s="311"/>
    </row>
    <row r="4513" spans="38:38" x14ac:dyDescent="0.15">
      <c r="AL4513" s="311"/>
    </row>
    <row r="4514" spans="38:38" x14ac:dyDescent="0.15">
      <c r="AL4514" s="311"/>
    </row>
    <row r="4515" spans="38:38" x14ac:dyDescent="0.15">
      <c r="AL4515" s="311"/>
    </row>
    <row r="4516" spans="38:38" x14ac:dyDescent="0.15">
      <c r="AL4516" s="311"/>
    </row>
    <row r="4517" spans="38:38" x14ac:dyDescent="0.15">
      <c r="AL4517" s="311"/>
    </row>
    <row r="4518" spans="38:38" x14ac:dyDescent="0.15">
      <c r="AL4518" s="311"/>
    </row>
    <row r="4519" spans="38:38" x14ac:dyDescent="0.15">
      <c r="AL4519" s="311"/>
    </row>
    <row r="4520" spans="38:38" x14ac:dyDescent="0.15">
      <c r="AL4520" s="311"/>
    </row>
    <row r="4521" spans="38:38" x14ac:dyDescent="0.15">
      <c r="AL4521" s="311"/>
    </row>
    <row r="4522" spans="38:38" x14ac:dyDescent="0.15">
      <c r="AL4522" s="311"/>
    </row>
    <row r="4523" spans="38:38" x14ac:dyDescent="0.15">
      <c r="AL4523" s="311"/>
    </row>
    <row r="4524" spans="38:38" x14ac:dyDescent="0.15">
      <c r="AL4524" s="311"/>
    </row>
    <row r="4525" spans="38:38" x14ac:dyDescent="0.15">
      <c r="AL4525" s="311"/>
    </row>
    <row r="4526" spans="38:38" x14ac:dyDescent="0.15">
      <c r="AL4526" s="311"/>
    </row>
    <row r="4527" spans="38:38" x14ac:dyDescent="0.15">
      <c r="AL4527" s="311"/>
    </row>
    <row r="4528" spans="38:38" x14ac:dyDescent="0.15">
      <c r="AL4528" s="311"/>
    </row>
    <row r="4529" spans="38:38" x14ac:dyDescent="0.15">
      <c r="AL4529" s="311"/>
    </row>
    <row r="4530" spans="38:38" x14ac:dyDescent="0.15">
      <c r="AL4530" s="311"/>
    </row>
    <row r="4531" spans="38:38" x14ac:dyDescent="0.15">
      <c r="AL4531" s="311"/>
    </row>
    <row r="4532" spans="38:38" x14ac:dyDescent="0.15">
      <c r="AL4532" s="311"/>
    </row>
    <row r="4533" spans="38:38" x14ac:dyDescent="0.15">
      <c r="AL4533" s="311"/>
    </row>
    <row r="4534" spans="38:38" x14ac:dyDescent="0.15">
      <c r="AL4534" s="311"/>
    </row>
    <row r="4535" spans="38:38" x14ac:dyDescent="0.15">
      <c r="AL4535" s="311"/>
    </row>
    <row r="4536" spans="38:38" x14ac:dyDescent="0.15">
      <c r="AL4536" s="311"/>
    </row>
    <row r="4537" spans="38:38" x14ac:dyDescent="0.15">
      <c r="AL4537" s="311"/>
    </row>
    <row r="4538" spans="38:38" x14ac:dyDescent="0.15">
      <c r="AL4538" s="311"/>
    </row>
    <row r="4539" spans="38:38" x14ac:dyDescent="0.15">
      <c r="AL4539" s="311"/>
    </row>
    <row r="4540" spans="38:38" x14ac:dyDescent="0.15">
      <c r="AL4540" s="311"/>
    </row>
    <row r="4541" spans="38:38" x14ac:dyDescent="0.15">
      <c r="AL4541" s="311"/>
    </row>
    <row r="4542" spans="38:38" x14ac:dyDescent="0.15">
      <c r="AL4542" s="311"/>
    </row>
    <row r="4543" spans="38:38" x14ac:dyDescent="0.15">
      <c r="AL4543" s="311"/>
    </row>
    <row r="4544" spans="38:38" x14ac:dyDescent="0.15">
      <c r="AL4544" s="311"/>
    </row>
    <row r="4545" spans="38:38" x14ac:dyDescent="0.15">
      <c r="AL4545" s="311"/>
    </row>
    <row r="4546" spans="38:38" x14ac:dyDescent="0.15">
      <c r="AL4546" s="311"/>
    </row>
    <row r="4547" spans="38:38" x14ac:dyDescent="0.15">
      <c r="AL4547" s="311"/>
    </row>
    <row r="4548" spans="38:38" x14ac:dyDescent="0.15">
      <c r="AL4548" s="311"/>
    </row>
    <row r="4549" spans="38:38" x14ac:dyDescent="0.15">
      <c r="AL4549" s="311"/>
    </row>
    <row r="4550" spans="38:38" x14ac:dyDescent="0.15">
      <c r="AL4550" s="311"/>
    </row>
    <row r="4551" spans="38:38" x14ac:dyDescent="0.15">
      <c r="AL4551" s="311"/>
    </row>
    <row r="4552" spans="38:38" x14ac:dyDescent="0.15">
      <c r="AL4552" s="311"/>
    </row>
    <row r="4553" spans="38:38" x14ac:dyDescent="0.15">
      <c r="AL4553" s="311"/>
    </row>
    <row r="4554" spans="38:38" x14ac:dyDescent="0.15">
      <c r="AL4554" s="311"/>
    </row>
    <row r="4555" spans="38:38" x14ac:dyDescent="0.15">
      <c r="AL4555" s="311"/>
    </row>
    <row r="4556" spans="38:38" x14ac:dyDescent="0.15">
      <c r="AL4556" s="311"/>
    </row>
    <row r="4557" spans="38:38" x14ac:dyDescent="0.15">
      <c r="AL4557" s="311"/>
    </row>
    <row r="4558" spans="38:38" x14ac:dyDescent="0.15">
      <c r="AL4558" s="311"/>
    </row>
    <row r="4559" spans="38:38" x14ac:dyDescent="0.15">
      <c r="AL4559" s="311"/>
    </row>
    <row r="4560" spans="38:38" x14ac:dyDescent="0.15">
      <c r="AL4560" s="311"/>
    </row>
    <row r="4561" spans="38:38" x14ac:dyDescent="0.15">
      <c r="AL4561" s="311"/>
    </row>
    <row r="4562" spans="38:38" x14ac:dyDescent="0.15">
      <c r="AL4562" s="311"/>
    </row>
    <row r="4563" spans="38:38" x14ac:dyDescent="0.15">
      <c r="AL4563" s="311"/>
    </row>
    <row r="4564" spans="38:38" x14ac:dyDescent="0.15">
      <c r="AL4564" s="311"/>
    </row>
    <row r="4565" spans="38:38" x14ac:dyDescent="0.15">
      <c r="AL4565" s="311"/>
    </row>
    <row r="4566" spans="38:38" x14ac:dyDescent="0.15">
      <c r="AL4566" s="311"/>
    </row>
    <row r="4567" spans="38:38" x14ac:dyDescent="0.15">
      <c r="AL4567" s="311"/>
    </row>
    <row r="4568" spans="38:38" x14ac:dyDescent="0.15">
      <c r="AL4568" s="311"/>
    </row>
    <row r="4569" spans="38:38" x14ac:dyDescent="0.15">
      <c r="AL4569" s="311"/>
    </row>
    <row r="4570" spans="38:38" x14ac:dyDescent="0.15">
      <c r="AL4570" s="311"/>
    </row>
    <row r="4571" spans="38:38" x14ac:dyDescent="0.15">
      <c r="AL4571" s="311"/>
    </row>
    <row r="4572" spans="38:38" x14ac:dyDescent="0.15">
      <c r="AL4572" s="311"/>
    </row>
    <row r="4573" spans="38:38" x14ac:dyDescent="0.15">
      <c r="AL4573" s="311"/>
    </row>
    <row r="4574" spans="38:38" x14ac:dyDescent="0.15">
      <c r="AL4574" s="311"/>
    </row>
    <row r="4575" spans="38:38" x14ac:dyDescent="0.15">
      <c r="AL4575" s="311"/>
    </row>
    <row r="4576" spans="38:38" x14ac:dyDescent="0.15">
      <c r="AL4576" s="311"/>
    </row>
    <row r="4577" spans="38:38" x14ac:dyDescent="0.15">
      <c r="AL4577" s="311"/>
    </row>
    <row r="4578" spans="38:38" x14ac:dyDescent="0.15">
      <c r="AL4578" s="311"/>
    </row>
    <row r="4579" spans="38:38" x14ac:dyDescent="0.15">
      <c r="AL4579" s="311"/>
    </row>
    <row r="4580" spans="38:38" x14ac:dyDescent="0.15">
      <c r="AL4580" s="311"/>
    </row>
    <row r="4581" spans="38:38" x14ac:dyDescent="0.15">
      <c r="AL4581" s="311"/>
    </row>
    <row r="4582" spans="38:38" x14ac:dyDescent="0.15">
      <c r="AL4582" s="311"/>
    </row>
    <row r="4583" spans="38:38" x14ac:dyDescent="0.15">
      <c r="AL4583" s="311"/>
    </row>
    <row r="4584" spans="38:38" x14ac:dyDescent="0.15">
      <c r="AL4584" s="311"/>
    </row>
    <row r="4585" spans="38:38" x14ac:dyDescent="0.15">
      <c r="AL4585" s="311"/>
    </row>
    <row r="4586" spans="38:38" x14ac:dyDescent="0.15">
      <c r="AL4586" s="311"/>
    </row>
    <row r="4587" spans="38:38" x14ac:dyDescent="0.15">
      <c r="AL4587" s="311"/>
    </row>
    <row r="4588" spans="38:38" x14ac:dyDescent="0.15">
      <c r="AL4588" s="311"/>
    </row>
    <row r="4589" spans="38:38" x14ac:dyDescent="0.15">
      <c r="AL4589" s="311"/>
    </row>
    <row r="4590" spans="38:38" x14ac:dyDescent="0.15">
      <c r="AL4590" s="311"/>
    </row>
    <row r="4591" spans="38:38" x14ac:dyDescent="0.15">
      <c r="AL4591" s="311"/>
    </row>
    <row r="4592" spans="38:38" x14ac:dyDescent="0.15">
      <c r="AL4592" s="311"/>
    </row>
    <row r="4593" spans="38:38" x14ac:dyDescent="0.15">
      <c r="AL4593" s="311"/>
    </row>
    <row r="4594" spans="38:38" x14ac:dyDescent="0.15">
      <c r="AL4594" s="311"/>
    </row>
    <row r="4595" spans="38:38" x14ac:dyDescent="0.15">
      <c r="AL4595" s="311"/>
    </row>
    <row r="4596" spans="38:38" x14ac:dyDescent="0.15">
      <c r="AL4596" s="311"/>
    </row>
    <row r="4597" spans="38:38" x14ac:dyDescent="0.15">
      <c r="AL4597" s="311"/>
    </row>
    <row r="4598" spans="38:38" x14ac:dyDescent="0.15">
      <c r="AL4598" s="311"/>
    </row>
    <row r="4599" spans="38:38" x14ac:dyDescent="0.15">
      <c r="AL4599" s="311"/>
    </row>
    <row r="4600" spans="38:38" x14ac:dyDescent="0.15">
      <c r="AL4600" s="311"/>
    </row>
    <row r="4601" spans="38:38" x14ac:dyDescent="0.15">
      <c r="AL4601" s="311"/>
    </row>
    <row r="4602" spans="38:38" x14ac:dyDescent="0.15">
      <c r="AL4602" s="311"/>
    </row>
    <row r="4603" spans="38:38" x14ac:dyDescent="0.15">
      <c r="AL4603" s="311"/>
    </row>
    <row r="4604" spans="38:38" x14ac:dyDescent="0.15">
      <c r="AL4604" s="311"/>
    </row>
    <row r="4605" spans="38:38" x14ac:dyDescent="0.15">
      <c r="AL4605" s="311"/>
    </row>
    <row r="4606" spans="38:38" x14ac:dyDescent="0.15">
      <c r="AL4606" s="311"/>
    </row>
    <row r="4607" spans="38:38" x14ac:dyDescent="0.15">
      <c r="AL4607" s="311"/>
    </row>
    <row r="4608" spans="38:38" x14ac:dyDescent="0.15">
      <c r="AL4608" s="311"/>
    </row>
    <row r="4609" spans="38:38" x14ac:dyDescent="0.15">
      <c r="AL4609" s="311"/>
    </row>
    <row r="4610" spans="38:38" x14ac:dyDescent="0.15">
      <c r="AL4610" s="311"/>
    </row>
    <row r="4611" spans="38:38" x14ac:dyDescent="0.15">
      <c r="AL4611" s="311"/>
    </row>
    <row r="4612" spans="38:38" x14ac:dyDescent="0.15">
      <c r="AL4612" s="311"/>
    </row>
    <row r="4613" spans="38:38" x14ac:dyDescent="0.15">
      <c r="AL4613" s="311"/>
    </row>
    <row r="4614" spans="38:38" x14ac:dyDescent="0.15">
      <c r="AL4614" s="311"/>
    </row>
    <row r="4615" spans="38:38" x14ac:dyDescent="0.15">
      <c r="AL4615" s="311"/>
    </row>
    <row r="4616" spans="38:38" x14ac:dyDescent="0.15">
      <c r="AL4616" s="311"/>
    </row>
    <row r="4617" spans="38:38" x14ac:dyDescent="0.15">
      <c r="AL4617" s="311"/>
    </row>
    <row r="4618" spans="38:38" x14ac:dyDescent="0.15">
      <c r="AL4618" s="311"/>
    </row>
    <row r="4619" spans="38:38" x14ac:dyDescent="0.15">
      <c r="AL4619" s="311"/>
    </row>
    <row r="4620" spans="38:38" x14ac:dyDescent="0.15">
      <c r="AL4620" s="311"/>
    </row>
    <row r="4621" spans="38:38" x14ac:dyDescent="0.15">
      <c r="AL4621" s="311"/>
    </row>
    <row r="4622" spans="38:38" x14ac:dyDescent="0.15">
      <c r="AL4622" s="311"/>
    </row>
    <row r="4623" spans="38:38" x14ac:dyDescent="0.15">
      <c r="AL4623" s="311"/>
    </row>
    <row r="4624" spans="38:38" x14ac:dyDescent="0.15">
      <c r="AL4624" s="311"/>
    </row>
    <row r="4625" spans="38:38" x14ac:dyDescent="0.15">
      <c r="AL4625" s="311"/>
    </row>
    <row r="4626" spans="38:38" x14ac:dyDescent="0.15">
      <c r="AL4626" s="311"/>
    </row>
    <row r="4627" spans="38:38" x14ac:dyDescent="0.15">
      <c r="AL4627" s="311"/>
    </row>
    <row r="4628" spans="38:38" x14ac:dyDescent="0.15">
      <c r="AL4628" s="311"/>
    </row>
    <row r="4629" spans="38:38" x14ac:dyDescent="0.15">
      <c r="AL4629" s="311"/>
    </row>
    <row r="4630" spans="38:38" x14ac:dyDescent="0.15">
      <c r="AL4630" s="311"/>
    </row>
    <row r="4631" spans="38:38" x14ac:dyDescent="0.15">
      <c r="AL4631" s="311"/>
    </row>
    <row r="4632" spans="38:38" x14ac:dyDescent="0.15">
      <c r="AL4632" s="311"/>
    </row>
    <row r="4633" spans="38:38" x14ac:dyDescent="0.15">
      <c r="AL4633" s="311"/>
    </row>
    <row r="4634" spans="38:38" x14ac:dyDescent="0.15">
      <c r="AL4634" s="311"/>
    </row>
    <row r="4635" spans="38:38" x14ac:dyDescent="0.15">
      <c r="AL4635" s="311"/>
    </row>
    <row r="4636" spans="38:38" x14ac:dyDescent="0.15">
      <c r="AL4636" s="311"/>
    </row>
    <row r="4637" spans="38:38" x14ac:dyDescent="0.15">
      <c r="AL4637" s="311"/>
    </row>
    <row r="4638" spans="38:38" x14ac:dyDescent="0.15">
      <c r="AL4638" s="311"/>
    </row>
    <row r="4639" spans="38:38" x14ac:dyDescent="0.15">
      <c r="AL4639" s="311"/>
    </row>
    <row r="4640" spans="38:38" x14ac:dyDescent="0.15">
      <c r="AL4640" s="311"/>
    </row>
    <row r="4641" spans="38:38" x14ac:dyDescent="0.15">
      <c r="AL4641" s="311"/>
    </row>
    <row r="4642" spans="38:38" x14ac:dyDescent="0.15">
      <c r="AL4642" s="311"/>
    </row>
    <row r="4643" spans="38:38" x14ac:dyDescent="0.15">
      <c r="AL4643" s="311"/>
    </row>
    <row r="4644" spans="38:38" x14ac:dyDescent="0.15">
      <c r="AL4644" s="311"/>
    </row>
    <row r="4645" spans="38:38" x14ac:dyDescent="0.15">
      <c r="AL4645" s="311"/>
    </row>
    <row r="4646" spans="38:38" x14ac:dyDescent="0.15">
      <c r="AL4646" s="311"/>
    </row>
    <row r="4647" spans="38:38" x14ac:dyDescent="0.15">
      <c r="AL4647" s="311"/>
    </row>
    <row r="4648" spans="38:38" x14ac:dyDescent="0.15">
      <c r="AL4648" s="311"/>
    </row>
    <row r="4649" spans="38:38" x14ac:dyDescent="0.15">
      <c r="AL4649" s="311"/>
    </row>
    <row r="4650" spans="38:38" x14ac:dyDescent="0.15">
      <c r="AL4650" s="311"/>
    </row>
    <row r="4651" spans="38:38" x14ac:dyDescent="0.15">
      <c r="AL4651" s="311"/>
    </row>
    <row r="4652" spans="38:38" x14ac:dyDescent="0.15">
      <c r="AL4652" s="311"/>
    </row>
    <row r="4653" spans="38:38" x14ac:dyDescent="0.15">
      <c r="AL4653" s="311"/>
    </row>
    <row r="4654" spans="38:38" x14ac:dyDescent="0.15">
      <c r="AL4654" s="311"/>
    </row>
    <row r="4655" spans="38:38" x14ac:dyDescent="0.15">
      <c r="AL4655" s="311"/>
    </row>
    <row r="4656" spans="38:38" x14ac:dyDescent="0.15">
      <c r="AL4656" s="311"/>
    </row>
    <row r="4657" spans="38:38" x14ac:dyDescent="0.15">
      <c r="AL4657" s="311"/>
    </row>
    <row r="4658" spans="38:38" x14ac:dyDescent="0.15">
      <c r="AL4658" s="311"/>
    </row>
    <row r="4659" spans="38:38" x14ac:dyDescent="0.15">
      <c r="AL4659" s="311"/>
    </row>
    <row r="4660" spans="38:38" x14ac:dyDescent="0.15">
      <c r="AL4660" s="311"/>
    </row>
    <row r="4661" spans="38:38" x14ac:dyDescent="0.15">
      <c r="AL4661" s="311"/>
    </row>
    <row r="4662" spans="38:38" x14ac:dyDescent="0.15">
      <c r="AL4662" s="311"/>
    </row>
    <row r="4663" spans="38:38" x14ac:dyDescent="0.15">
      <c r="AL4663" s="311"/>
    </row>
    <row r="4664" spans="38:38" x14ac:dyDescent="0.15">
      <c r="AL4664" s="311"/>
    </row>
    <row r="4665" spans="38:38" x14ac:dyDescent="0.15">
      <c r="AL4665" s="311"/>
    </row>
    <row r="4666" spans="38:38" x14ac:dyDescent="0.15">
      <c r="AL4666" s="311"/>
    </row>
    <row r="4667" spans="38:38" x14ac:dyDescent="0.15">
      <c r="AL4667" s="311"/>
    </row>
    <row r="4668" spans="38:38" x14ac:dyDescent="0.15">
      <c r="AL4668" s="311"/>
    </row>
    <row r="4669" spans="38:38" x14ac:dyDescent="0.15">
      <c r="AL4669" s="311"/>
    </row>
    <row r="4670" spans="38:38" x14ac:dyDescent="0.15">
      <c r="AL4670" s="311"/>
    </row>
    <row r="4671" spans="38:38" x14ac:dyDescent="0.15">
      <c r="AL4671" s="311"/>
    </row>
    <row r="4672" spans="38:38" x14ac:dyDescent="0.15">
      <c r="AL4672" s="311"/>
    </row>
    <row r="4673" spans="38:38" x14ac:dyDescent="0.15">
      <c r="AL4673" s="311"/>
    </row>
    <row r="4674" spans="38:38" x14ac:dyDescent="0.15">
      <c r="AL4674" s="311"/>
    </row>
    <row r="4675" spans="38:38" x14ac:dyDescent="0.15">
      <c r="AL4675" s="311"/>
    </row>
    <row r="4676" spans="38:38" x14ac:dyDescent="0.15">
      <c r="AL4676" s="311"/>
    </row>
    <row r="4677" spans="38:38" x14ac:dyDescent="0.15">
      <c r="AL4677" s="311"/>
    </row>
    <row r="4678" spans="38:38" x14ac:dyDescent="0.15">
      <c r="AL4678" s="311"/>
    </row>
    <row r="4679" spans="38:38" x14ac:dyDescent="0.15">
      <c r="AL4679" s="311"/>
    </row>
    <row r="4680" spans="38:38" x14ac:dyDescent="0.15">
      <c r="AL4680" s="311"/>
    </row>
    <row r="4681" spans="38:38" x14ac:dyDescent="0.15">
      <c r="AL4681" s="311"/>
    </row>
    <row r="4682" spans="38:38" x14ac:dyDescent="0.15">
      <c r="AL4682" s="311"/>
    </row>
    <row r="4683" spans="38:38" x14ac:dyDescent="0.15">
      <c r="AL4683" s="311"/>
    </row>
    <row r="4684" spans="38:38" x14ac:dyDescent="0.15">
      <c r="AL4684" s="311"/>
    </row>
    <row r="4685" spans="38:38" x14ac:dyDescent="0.15">
      <c r="AL4685" s="311"/>
    </row>
    <row r="4686" spans="38:38" x14ac:dyDescent="0.15">
      <c r="AL4686" s="311"/>
    </row>
    <row r="4687" spans="38:38" x14ac:dyDescent="0.15">
      <c r="AL4687" s="311"/>
    </row>
    <row r="4688" spans="38:38" x14ac:dyDescent="0.15">
      <c r="AL4688" s="311"/>
    </row>
    <row r="4689" spans="38:38" x14ac:dyDescent="0.15">
      <c r="AL4689" s="311"/>
    </row>
    <row r="4690" spans="38:38" x14ac:dyDescent="0.15">
      <c r="AL4690" s="311"/>
    </row>
    <row r="4691" spans="38:38" x14ac:dyDescent="0.15">
      <c r="AL4691" s="311"/>
    </row>
    <row r="4692" spans="38:38" x14ac:dyDescent="0.15">
      <c r="AL4692" s="311"/>
    </row>
    <row r="4693" spans="38:38" x14ac:dyDescent="0.15">
      <c r="AL4693" s="311"/>
    </row>
    <row r="4694" spans="38:38" x14ac:dyDescent="0.15">
      <c r="AL4694" s="311"/>
    </row>
    <row r="4695" spans="38:38" x14ac:dyDescent="0.15">
      <c r="AL4695" s="311"/>
    </row>
    <row r="4696" spans="38:38" x14ac:dyDescent="0.15">
      <c r="AL4696" s="311"/>
    </row>
    <row r="4697" spans="38:38" x14ac:dyDescent="0.15">
      <c r="AL4697" s="311"/>
    </row>
    <row r="4698" spans="38:38" x14ac:dyDescent="0.15">
      <c r="AL4698" s="311"/>
    </row>
    <row r="4699" spans="38:38" x14ac:dyDescent="0.15">
      <c r="AL4699" s="311"/>
    </row>
    <row r="4700" spans="38:38" x14ac:dyDescent="0.15">
      <c r="AL4700" s="311"/>
    </row>
    <row r="4701" spans="38:38" x14ac:dyDescent="0.15">
      <c r="AL4701" s="311"/>
    </row>
    <row r="4702" spans="38:38" x14ac:dyDescent="0.15">
      <c r="AL4702" s="311"/>
    </row>
    <row r="4703" spans="38:38" x14ac:dyDescent="0.15">
      <c r="AL4703" s="311"/>
    </row>
    <row r="4704" spans="38:38" x14ac:dyDescent="0.15">
      <c r="AL4704" s="311"/>
    </row>
    <row r="4705" spans="38:38" x14ac:dyDescent="0.15">
      <c r="AL4705" s="311"/>
    </row>
    <row r="4706" spans="38:38" x14ac:dyDescent="0.15">
      <c r="AL4706" s="311"/>
    </row>
    <row r="4707" spans="38:38" x14ac:dyDescent="0.15">
      <c r="AL4707" s="311"/>
    </row>
    <row r="4708" spans="38:38" x14ac:dyDescent="0.15">
      <c r="AL4708" s="311"/>
    </row>
    <row r="4709" spans="38:38" x14ac:dyDescent="0.15">
      <c r="AL4709" s="311"/>
    </row>
    <row r="4710" spans="38:38" x14ac:dyDescent="0.15">
      <c r="AL4710" s="311"/>
    </row>
    <row r="4711" spans="38:38" x14ac:dyDescent="0.15">
      <c r="AL4711" s="311"/>
    </row>
    <row r="4712" spans="38:38" x14ac:dyDescent="0.15">
      <c r="AL4712" s="311"/>
    </row>
    <row r="4713" spans="38:38" x14ac:dyDescent="0.15">
      <c r="AL4713" s="311"/>
    </row>
    <row r="4714" spans="38:38" x14ac:dyDescent="0.15">
      <c r="AL4714" s="311"/>
    </row>
    <row r="4715" spans="38:38" x14ac:dyDescent="0.15">
      <c r="AL4715" s="311"/>
    </row>
    <row r="4716" spans="38:38" x14ac:dyDescent="0.15">
      <c r="AL4716" s="311"/>
    </row>
    <row r="4717" spans="38:38" x14ac:dyDescent="0.15">
      <c r="AL4717" s="311"/>
    </row>
    <row r="4718" spans="38:38" x14ac:dyDescent="0.15">
      <c r="AL4718" s="311"/>
    </row>
    <row r="4719" spans="38:38" x14ac:dyDescent="0.15">
      <c r="AL4719" s="311"/>
    </row>
    <row r="4720" spans="38:38" x14ac:dyDescent="0.15">
      <c r="AL4720" s="311"/>
    </row>
    <row r="4721" spans="38:38" x14ac:dyDescent="0.15">
      <c r="AL4721" s="311"/>
    </row>
    <row r="4722" spans="38:38" x14ac:dyDescent="0.15">
      <c r="AL4722" s="311"/>
    </row>
    <row r="4723" spans="38:38" x14ac:dyDescent="0.15">
      <c r="AL4723" s="311"/>
    </row>
    <row r="4724" spans="38:38" x14ac:dyDescent="0.15">
      <c r="AL4724" s="311"/>
    </row>
    <row r="4725" spans="38:38" x14ac:dyDescent="0.15">
      <c r="AL4725" s="311"/>
    </row>
    <row r="4726" spans="38:38" x14ac:dyDescent="0.15">
      <c r="AL4726" s="311"/>
    </row>
    <row r="4727" spans="38:38" x14ac:dyDescent="0.15">
      <c r="AL4727" s="311"/>
    </row>
    <row r="4728" spans="38:38" x14ac:dyDescent="0.15">
      <c r="AL4728" s="311"/>
    </row>
    <row r="4729" spans="38:38" x14ac:dyDescent="0.15">
      <c r="AL4729" s="311"/>
    </row>
    <row r="4730" spans="38:38" x14ac:dyDescent="0.15">
      <c r="AL4730" s="311"/>
    </row>
    <row r="4731" spans="38:38" x14ac:dyDescent="0.15">
      <c r="AL4731" s="311"/>
    </row>
    <row r="4732" spans="38:38" x14ac:dyDescent="0.15">
      <c r="AL4732" s="311"/>
    </row>
    <row r="4733" spans="38:38" x14ac:dyDescent="0.15">
      <c r="AL4733" s="311"/>
    </row>
    <row r="4734" spans="38:38" x14ac:dyDescent="0.15">
      <c r="AL4734" s="311"/>
    </row>
    <row r="4735" spans="38:38" x14ac:dyDescent="0.15">
      <c r="AL4735" s="311"/>
    </row>
    <row r="4736" spans="38:38" x14ac:dyDescent="0.15">
      <c r="AL4736" s="311"/>
    </row>
    <row r="4737" spans="38:38" x14ac:dyDescent="0.15">
      <c r="AL4737" s="311"/>
    </row>
    <row r="4738" spans="38:38" x14ac:dyDescent="0.15">
      <c r="AL4738" s="311"/>
    </row>
    <row r="4739" spans="38:38" x14ac:dyDescent="0.15">
      <c r="AL4739" s="311"/>
    </row>
    <row r="4740" spans="38:38" x14ac:dyDescent="0.15">
      <c r="AL4740" s="311"/>
    </row>
    <row r="4741" spans="38:38" x14ac:dyDescent="0.15">
      <c r="AL4741" s="311"/>
    </row>
    <row r="4742" spans="38:38" x14ac:dyDescent="0.15">
      <c r="AL4742" s="311"/>
    </row>
    <row r="4743" spans="38:38" x14ac:dyDescent="0.15">
      <c r="AL4743" s="311"/>
    </row>
    <row r="4744" spans="38:38" x14ac:dyDescent="0.15">
      <c r="AL4744" s="311"/>
    </row>
    <row r="4745" spans="38:38" x14ac:dyDescent="0.15">
      <c r="AL4745" s="311"/>
    </row>
    <row r="4746" spans="38:38" x14ac:dyDescent="0.15">
      <c r="AL4746" s="311"/>
    </row>
    <row r="4747" spans="38:38" x14ac:dyDescent="0.15">
      <c r="AL4747" s="311"/>
    </row>
    <row r="4748" spans="38:38" x14ac:dyDescent="0.15">
      <c r="AL4748" s="311"/>
    </row>
    <row r="4749" spans="38:38" x14ac:dyDescent="0.15">
      <c r="AL4749" s="311"/>
    </row>
    <row r="4750" spans="38:38" x14ac:dyDescent="0.15">
      <c r="AL4750" s="311"/>
    </row>
    <row r="4751" spans="38:38" x14ac:dyDescent="0.15">
      <c r="AL4751" s="311"/>
    </row>
    <row r="4752" spans="38:38" x14ac:dyDescent="0.15">
      <c r="AL4752" s="311"/>
    </row>
    <row r="4753" spans="38:38" x14ac:dyDescent="0.15">
      <c r="AL4753" s="311"/>
    </row>
    <row r="4754" spans="38:38" x14ac:dyDescent="0.15">
      <c r="AL4754" s="311"/>
    </row>
    <row r="4755" spans="38:38" x14ac:dyDescent="0.15">
      <c r="AL4755" s="311"/>
    </row>
    <row r="4756" spans="38:38" x14ac:dyDescent="0.15">
      <c r="AL4756" s="311"/>
    </row>
    <row r="4757" spans="38:38" x14ac:dyDescent="0.15">
      <c r="AL4757" s="311"/>
    </row>
    <row r="4758" spans="38:38" x14ac:dyDescent="0.15">
      <c r="AL4758" s="311"/>
    </row>
    <row r="4759" spans="38:38" x14ac:dyDescent="0.15">
      <c r="AL4759" s="311"/>
    </row>
    <row r="4760" spans="38:38" x14ac:dyDescent="0.15">
      <c r="AL4760" s="311"/>
    </row>
    <row r="4761" spans="38:38" x14ac:dyDescent="0.15">
      <c r="AL4761" s="311"/>
    </row>
    <row r="4762" spans="38:38" x14ac:dyDescent="0.15">
      <c r="AL4762" s="311"/>
    </row>
    <row r="4763" spans="38:38" x14ac:dyDescent="0.15">
      <c r="AL4763" s="311"/>
    </row>
    <row r="4764" spans="38:38" x14ac:dyDescent="0.15">
      <c r="AL4764" s="311"/>
    </row>
    <row r="4765" spans="38:38" x14ac:dyDescent="0.15">
      <c r="AL4765" s="311"/>
    </row>
    <row r="4766" spans="38:38" x14ac:dyDescent="0.15">
      <c r="AL4766" s="311"/>
    </row>
    <row r="4767" spans="38:38" x14ac:dyDescent="0.15">
      <c r="AL4767" s="311"/>
    </row>
    <row r="4768" spans="38:38" x14ac:dyDescent="0.15">
      <c r="AL4768" s="311"/>
    </row>
    <row r="4769" spans="38:38" x14ac:dyDescent="0.15">
      <c r="AL4769" s="311"/>
    </row>
    <row r="4770" spans="38:38" x14ac:dyDescent="0.15">
      <c r="AL4770" s="311"/>
    </row>
    <row r="4771" spans="38:38" x14ac:dyDescent="0.15">
      <c r="AL4771" s="311"/>
    </row>
    <row r="4772" spans="38:38" x14ac:dyDescent="0.15">
      <c r="AL4772" s="311"/>
    </row>
    <row r="4773" spans="38:38" x14ac:dyDescent="0.15">
      <c r="AL4773" s="311"/>
    </row>
    <row r="4774" spans="38:38" x14ac:dyDescent="0.15">
      <c r="AL4774" s="311"/>
    </row>
    <row r="4775" spans="38:38" x14ac:dyDescent="0.15">
      <c r="AL4775" s="311"/>
    </row>
    <row r="4776" spans="38:38" x14ac:dyDescent="0.15">
      <c r="AL4776" s="311"/>
    </row>
    <row r="4777" spans="38:38" x14ac:dyDescent="0.15">
      <c r="AL4777" s="311"/>
    </row>
    <row r="4778" spans="38:38" x14ac:dyDescent="0.15">
      <c r="AL4778" s="311"/>
    </row>
    <row r="4779" spans="38:38" x14ac:dyDescent="0.15">
      <c r="AL4779" s="311"/>
    </row>
    <row r="4780" spans="38:38" x14ac:dyDescent="0.15">
      <c r="AL4780" s="311"/>
    </row>
    <row r="4781" spans="38:38" x14ac:dyDescent="0.15">
      <c r="AL4781" s="311"/>
    </row>
    <row r="4782" spans="38:38" x14ac:dyDescent="0.15">
      <c r="AL4782" s="311"/>
    </row>
    <row r="4783" spans="38:38" x14ac:dyDescent="0.15">
      <c r="AL4783" s="311"/>
    </row>
    <row r="4784" spans="38:38" x14ac:dyDescent="0.15">
      <c r="AL4784" s="311"/>
    </row>
    <row r="4785" spans="38:38" x14ac:dyDescent="0.15">
      <c r="AL4785" s="311"/>
    </row>
    <row r="4786" spans="38:38" x14ac:dyDescent="0.15">
      <c r="AL4786" s="311"/>
    </row>
    <row r="4787" spans="38:38" x14ac:dyDescent="0.15">
      <c r="AL4787" s="311"/>
    </row>
    <row r="4788" spans="38:38" x14ac:dyDescent="0.15">
      <c r="AL4788" s="311"/>
    </row>
    <row r="4789" spans="38:38" x14ac:dyDescent="0.15">
      <c r="AL4789" s="311"/>
    </row>
    <row r="4790" spans="38:38" x14ac:dyDescent="0.15">
      <c r="AL4790" s="311"/>
    </row>
    <row r="4791" spans="38:38" x14ac:dyDescent="0.15">
      <c r="AL4791" s="311"/>
    </row>
    <row r="4792" spans="38:38" x14ac:dyDescent="0.15">
      <c r="AL4792" s="311"/>
    </row>
    <row r="4793" spans="38:38" x14ac:dyDescent="0.15">
      <c r="AL4793" s="311"/>
    </row>
    <row r="4794" spans="38:38" x14ac:dyDescent="0.15">
      <c r="AL4794" s="311"/>
    </row>
    <row r="4795" spans="38:38" x14ac:dyDescent="0.15">
      <c r="AL4795" s="311"/>
    </row>
    <row r="4796" spans="38:38" x14ac:dyDescent="0.15">
      <c r="AL4796" s="311"/>
    </row>
    <row r="4797" spans="38:38" x14ac:dyDescent="0.15">
      <c r="AL4797" s="311"/>
    </row>
    <row r="4798" spans="38:38" x14ac:dyDescent="0.15">
      <c r="AL4798" s="311"/>
    </row>
    <row r="4799" spans="38:38" x14ac:dyDescent="0.15">
      <c r="AL4799" s="311"/>
    </row>
    <row r="4800" spans="38:38" x14ac:dyDescent="0.15">
      <c r="AL4800" s="311"/>
    </row>
    <row r="4801" spans="38:38" x14ac:dyDescent="0.15">
      <c r="AL4801" s="311"/>
    </row>
    <row r="4802" spans="38:38" x14ac:dyDescent="0.15">
      <c r="AL4802" s="311"/>
    </row>
    <row r="4803" spans="38:38" x14ac:dyDescent="0.15">
      <c r="AL4803" s="311"/>
    </row>
    <row r="4804" spans="38:38" x14ac:dyDescent="0.15">
      <c r="AL4804" s="311"/>
    </row>
    <row r="4805" spans="38:38" x14ac:dyDescent="0.15">
      <c r="AL4805" s="311"/>
    </row>
    <row r="4806" spans="38:38" x14ac:dyDescent="0.15">
      <c r="AL4806" s="311"/>
    </row>
    <row r="4807" spans="38:38" x14ac:dyDescent="0.15">
      <c r="AL4807" s="311"/>
    </row>
    <row r="4808" spans="38:38" x14ac:dyDescent="0.15">
      <c r="AL4808" s="311"/>
    </row>
    <row r="4809" spans="38:38" x14ac:dyDescent="0.15">
      <c r="AL4809" s="311"/>
    </row>
    <row r="4810" spans="38:38" x14ac:dyDescent="0.15">
      <c r="AL4810" s="311"/>
    </row>
    <row r="4811" spans="38:38" x14ac:dyDescent="0.15">
      <c r="AL4811" s="311"/>
    </row>
    <row r="4812" spans="38:38" x14ac:dyDescent="0.15">
      <c r="AL4812" s="311"/>
    </row>
    <row r="4813" spans="38:38" x14ac:dyDescent="0.15">
      <c r="AL4813" s="311"/>
    </row>
    <row r="4814" spans="38:38" x14ac:dyDescent="0.15">
      <c r="AL4814" s="311"/>
    </row>
    <row r="4815" spans="38:38" x14ac:dyDescent="0.15">
      <c r="AL4815" s="311"/>
    </row>
    <row r="4816" spans="38:38" x14ac:dyDescent="0.15">
      <c r="AL4816" s="311"/>
    </row>
    <row r="4817" spans="38:38" x14ac:dyDescent="0.15">
      <c r="AL4817" s="311"/>
    </row>
    <row r="4818" spans="38:38" x14ac:dyDescent="0.15">
      <c r="AL4818" s="311"/>
    </row>
    <row r="4819" spans="38:38" x14ac:dyDescent="0.15">
      <c r="AL4819" s="311"/>
    </row>
    <row r="4820" spans="38:38" x14ac:dyDescent="0.15">
      <c r="AL4820" s="311"/>
    </row>
    <row r="4821" spans="38:38" x14ac:dyDescent="0.15">
      <c r="AL4821" s="311"/>
    </row>
    <row r="4822" spans="38:38" x14ac:dyDescent="0.15">
      <c r="AL4822" s="311"/>
    </row>
    <row r="4823" spans="38:38" x14ac:dyDescent="0.15">
      <c r="AL4823" s="311"/>
    </row>
    <row r="4824" spans="38:38" x14ac:dyDescent="0.15">
      <c r="AL4824" s="311"/>
    </row>
    <row r="4825" spans="38:38" x14ac:dyDescent="0.15">
      <c r="AL4825" s="311"/>
    </row>
    <row r="4826" spans="38:38" x14ac:dyDescent="0.15">
      <c r="AL4826" s="311"/>
    </row>
    <row r="4827" spans="38:38" x14ac:dyDescent="0.15">
      <c r="AL4827" s="311"/>
    </row>
    <row r="4828" spans="38:38" x14ac:dyDescent="0.15">
      <c r="AL4828" s="311"/>
    </row>
    <row r="4829" spans="38:38" x14ac:dyDescent="0.15">
      <c r="AL4829" s="311"/>
    </row>
    <row r="4830" spans="38:38" x14ac:dyDescent="0.15">
      <c r="AL4830" s="311"/>
    </row>
    <row r="4831" spans="38:38" x14ac:dyDescent="0.15">
      <c r="AL4831" s="311"/>
    </row>
    <row r="4832" spans="38:38" x14ac:dyDescent="0.15">
      <c r="AL4832" s="311"/>
    </row>
    <row r="4833" spans="38:38" x14ac:dyDescent="0.15">
      <c r="AL4833" s="311"/>
    </row>
    <row r="4834" spans="38:38" x14ac:dyDescent="0.15">
      <c r="AL4834" s="311"/>
    </row>
    <row r="4835" spans="38:38" x14ac:dyDescent="0.15">
      <c r="AL4835" s="311"/>
    </row>
    <row r="4836" spans="38:38" x14ac:dyDescent="0.15">
      <c r="AL4836" s="311"/>
    </row>
    <row r="4837" spans="38:38" x14ac:dyDescent="0.15">
      <c r="AL4837" s="311"/>
    </row>
    <row r="4838" spans="38:38" x14ac:dyDescent="0.15">
      <c r="AL4838" s="311"/>
    </row>
    <row r="4839" spans="38:38" x14ac:dyDescent="0.15">
      <c r="AL4839" s="311"/>
    </row>
    <row r="4840" spans="38:38" x14ac:dyDescent="0.15">
      <c r="AL4840" s="311"/>
    </row>
    <row r="4841" spans="38:38" x14ac:dyDescent="0.15">
      <c r="AL4841" s="311"/>
    </row>
    <row r="4842" spans="38:38" x14ac:dyDescent="0.15">
      <c r="AL4842" s="311"/>
    </row>
    <row r="4843" spans="38:38" x14ac:dyDescent="0.15">
      <c r="AL4843" s="311"/>
    </row>
    <row r="4844" spans="38:38" x14ac:dyDescent="0.15">
      <c r="AL4844" s="311"/>
    </row>
    <row r="4845" spans="38:38" x14ac:dyDescent="0.15">
      <c r="AL4845" s="311"/>
    </row>
    <row r="4846" spans="38:38" x14ac:dyDescent="0.15">
      <c r="AL4846" s="311"/>
    </row>
    <row r="4847" spans="38:38" x14ac:dyDescent="0.15">
      <c r="AL4847" s="311"/>
    </row>
    <row r="4848" spans="38:38" x14ac:dyDescent="0.15">
      <c r="AL4848" s="311"/>
    </row>
    <row r="4849" spans="38:38" x14ac:dyDescent="0.15">
      <c r="AL4849" s="311"/>
    </row>
    <row r="4850" spans="38:38" x14ac:dyDescent="0.15">
      <c r="AL4850" s="311"/>
    </row>
    <row r="4851" spans="38:38" x14ac:dyDescent="0.15">
      <c r="AL4851" s="311"/>
    </row>
    <row r="4852" spans="38:38" x14ac:dyDescent="0.15">
      <c r="AL4852" s="311"/>
    </row>
    <row r="4853" spans="38:38" x14ac:dyDescent="0.15">
      <c r="AL4853" s="311"/>
    </row>
    <row r="4854" spans="38:38" x14ac:dyDescent="0.15">
      <c r="AL4854" s="311"/>
    </row>
    <row r="4855" spans="38:38" x14ac:dyDescent="0.15">
      <c r="AL4855" s="311"/>
    </row>
    <row r="4856" spans="38:38" x14ac:dyDescent="0.15">
      <c r="AL4856" s="311"/>
    </row>
    <row r="4857" spans="38:38" x14ac:dyDescent="0.15">
      <c r="AL4857" s="311"/>
    </row>
    <row r="4858" spans="38:38" x14ac:dyDescent="0.15">
      <c r="AL4858" s="311"/>
    </row>
    <row r="4859" spans="38:38" x14ac:dyDescent="0.15">
      <c r="AL4859" s="311"/>
    </row>
    <row r="4860" spans="38:38" x14ac:dyDescent="0.15">
      <c r="AL4860" s="311"/>
    </row>
    <row r="4861" spans="38:38" x14ac:dyDescent="0.15">
      <c r="AL4861" s="311"/>
    </row>
    <row r="4862" spans="38:38" x14ac:dyDescent="0.15">
      <c r="AL4862" s="311"/>
    </row>
    <row r="4863" spans="38:38" x14ac:dyDescent="0.15">
      <c r="AL4863" s="311"/>
    </row>
    <row r="4864" spans="38:38" x14ac:dyDescent="0.15">
      <c r="AL4864" s="311"/>
    </row>
    <row r="4865" spans="38:38" x14ac:dyDescent="0.15">
      <c r="AL4865" s="311"/>
    </row>
    <row r="4866" spans="38:38" x14ac:dyDescent="0.15">
      <c r="AL4866" s="311"/>
    </row>
    <row r="4867" spans="38:38" x14ac:dyDescent="0.15">
      <c r="AL4867" s="311"/>
    </row>
    <row r="4868" spans="38:38" x14ac:dyDescent="0.15">
      <c r="AL4868" s="311"/>
    </row>
    <row r="4869" spans="38:38" x14ac:dyDescent="0.15">
      <c r="AL4869" s="311"/>
    </row>
    <row r="4870" spans="38:38" x14ac:dyDescent="0.15">
      <c r="AL4870" s="311"/>
    </row>
    <row r="4871" spans="38:38" x14ac:dyDescent="0.15">
      <c r="AL4871" s="311"/>
    </row>
    <row r="4872" spans="38:38" x14ac:dyDescent="0.15">
      <c r="AL4872" s="311"/>
    </row>
    <row r="4873" spans="38:38" x14ac:dyDescent="0.15">
      <c r="AL4873" s="311"/>
    </row>
    <row r="4874" spans="38:38" x14ac:dyDescent="0.15">
      <c r="AL4874" s="311"/>
    </row>
    <row r="4875" spans="38:38" x14ac:dyDescent="0.15">
      <c r="AL4875" s="311"/>
    </row>
    <row r="4876" spans="38:38" x14ac:dyDescent="0.15">
      <c r="AL4876" s="311"/>
    </row>
    <row r="4877" spans="38:38" x14ac:dyDescent="0.15">
      <c r="AL4877" s="311"/>
    </row>
    <row r="4878" spans="38:38" x14ac:dyDescent="0.15">
      <c r="AL4878" s="311"/>
    </row>
    <row r="4879" spans="38:38" x14ac:dyDescent="0.15">
      <c r="AL4879" s="311"/>
    </row>
    <row r="4880" spans="38:38" x14ac:dyDescent="0.15">
      <c r="AL4880" s="311"/>
    </row>
    <row r="4881" spans="38:38" x14ac:dyDescent="0.15">
      <c r="AL4881" s="311"/>
    </row>
    <row r="4882" spans="38:38" x14ac:dyDescent="0.15">
      <c r="AL4882" s="311"/>
    </row>
    <row r="4883" spans="38:38" x14ac:dyDescent="0.15">
      <c r="AL4883" s="311"/>
    </row>
    <row r="4884" spans="38:38" x14ac:dyDescent="0.15">
      <c r="AL4884" s="311"/>
    </row>
    <row r="4885" spans="38:38" x14ac:dyDescent="0.15">
      <c r="AL4885" s="311"/>
    </row>
    <row r="4886" spans="38:38" x14ac:dyDescent="0.15">
      <c r="AL4886" s="311"/>
    </row>
    <row r="4887" spans="38:38" x14ac:dyDescent="0.15">
      <c r="AL4887" s="311"/>
    </row>
    <row r="4888" spans="38:38" x14ac:dyDescent="0.15">
      <c r="AL4888" s="311"/>
    </row>
    <row r="4889" spans="38:38" x14ac:dyDescent="0.15">
      <c r="AL4889" s="311"/>
    </row>
    <row r="4890" spans="38:38" x14ac:dyDescent="0.15">
      <c r="AL4890" s="311"/>
    </row>
    <row r="4891" spans="38:38" x14ac:dyDescent="0.15">
      <c r="AL4891" s="311"/>
    </row>
    <row r="4892" spans="38:38" x14ac:dyDescent="0.15">
      <c r="AL4892" s="311"/>
    </row>
    <row r="4893" spans="38:38" x14ac:dyDescent="0.15">
      <c r="AL4893" s="311"/>
    </row>
    <row r="4894" spans="38:38" x14ac:dyDescent="0.15">
      <c r="AL4894" s="311"/>
    </row>
    <row r="4895" spans="38:38" x14ac:dyDescent="0.15">
      <c r="AL4895" s="311"/>
    </row>
    <row r="4896" spans="38:38" x14ac:dyDescent="0.15">
      <c r="AL4896" s="311"/>
    </row>
    <row r="4897" spans="38:38" x14ac:dyDescent="0.15">
      <c r="AL4897" s="311"/>
    </row>
    <row r="4898" spans="38:38" x14ac:dyDescent="0.15">
      <c r="AL4898" s="311"/>
    </row>
    <row r="4899" spans="38:38" x14ac:dyDescent="0.15">
      <c r="AL4899" s="311"/>
    </row>
    <row r="4900" spans="38:38" x14ac:dyDescent="0.15">
      <c r="AL4900" s="311"/>
    </row>
    <row r="4901" spans="38:38" x14ac:dyDescent="0.15">
      <c r="AL4901" s="311"/>
    </row>
    <row r="4902" spans="38:38" x14ac:dyDescent="0.15">
      <c r="AL4902" s="311"/>
    </row>
    <row r="4903" spans="38:38" x14ac:dyDescent="0.15">
      <c r="AL4903" s="311"/>
    </row>
    <row r="4904" spans="38:38" x14ac:dyDescent="0.15">
      <c r="AL4904" s="311"/>
    </row>
    <row r="4905" spans="38:38" x14ac:dyDescent="0.15">
      <c r="AL4905" s="311"/>
    </row>
    <row r="4906" spans="38:38" x14ac:dyDescent="0.15">
      <c r="AL4906" s="311"/>
    </row>
    <row r="4907" spans="38:38" x14ac:dyDescent="0.15">
      <c r="AL4907" s="311"/>
    </row>
    <row r="4908" spans="38:38" x14ac:dyDescent="0.15">
      <c r="AL4908" s="311"/>
    </row>
    <row r="4909" spans="38:38" x14ac:dyDescent="0.15">
      <c r="AL4909" s="311"/>
    </row>
    <row r="4910" spans="38:38" x14ac:dyDescent="0.15">
      <c r="AL4910" s="311"/>
    </row>
    <row r="4911" spans="38:38" x14ac:dyDescent="0.15">
      <c r="AL4911" s="311"/>
    </row>
    <row r="4912" spans="38:38" x14ac:dyDescent="0.15">
      <c r="AL4912" s="311"/>
    </row>
    <row r="4913" spans="38:38" x14ac:dyDescent="0.15">
      <c r="AL4913" s="311"/>
    </row>
    <row r="4914" spans="38:38" x14ac:dyDescent="0.15">
      <c r="AL4914" s="311"/>
    </row>
    <row r="4915" spans="38:38" x14ac:dyDescent="0.15">
      <c r="AL4915" s="311"/>
    </row>
    <row r="4916" spans="38:38" x14ac:dyDescent="0.15">
      <c r="AL4916" s="311"/>
    </row>
    <row r="4917" spans="38:38" x14ac:dyDescent="0.15">
      <c r="AL4917" s="311"/>
    </row>
    <row r="4918" spans="38:38" x14ac:dyDescent="0.15">
      <c r="AL4918" s="311"/>
    </row>
    <row r="4919" spans="38:38" x14ac:dyDescent="0.15">
      <c r="AL4919" s="311"/>
    </row>
    <row r="4920" spans="38:38" x14ac:dyDescent="0.15">
      <c r="AL4920" s="311"/>
    </row>
    <row r="4921" spans="38:38" x14ac:dyDescent="0.15">
      <c r="AL4921" s="311"/>
    </row>
    <row r="4922" spans="38:38" x14ac:dyDescent="0.15">
      <c r="AL4922" s="311"/>
    </row>
    <row r="4923" spans="38:38" x14ac:dyDescent="0.15">
      <c r="AL4923" s="311"/>
    </row>
    <row r="4924" spans="38:38" x14ac:dyDescent="0.15">
      <c r="AL4924" s="311"/>
    </row>
    <row r="4925" spans="38:38" x14ac:dyDescent="0.15">
      <c r="AL4925" s="311"/>
    </row>
    <row r="4926" spans="38:38" x14ac:dyDescent="0.15">
      <c r="AL4926" s="311"/>
    </row>
    <row r="4927" spans="38:38" x14ac:dyDescent="0.15">
      <c r="AL4927" s="311"/>
    </row>
    <row r="4928" spans="38:38" x14ac:dyDescent="0.15">
      <c r="AL4928" s="311"/>
    </row>
    <row r="4929" spans="38:38" x14ac:dyDescent="0.15">
      <c r="AL4929" s="311"/>
    </row>
    <row r="4930" spans="38:38" x14ac:dyDescent="0.15">
      <c r="AL4930" s="311"/>
    </row>
    <row r="4931" spans="38:38" x14ac:dyDescent="0.15">
      <c r="AL4931" s="311"/>
    </row>
    <row r="4932" spans="38:38" x14ac:dyDescent="0.15">
      <c r="AL4932" s="311"/>
    </row>
    <row r="4933" spans="38:38" x14ac:dyDescent="0.15">
      <c r="AL4933" s="311"/>
    </row>
    <row r="4934" spans="38:38" x14ac:dyDescent="0.15">
      <c r="AL4934" s="311"/>
    </row>
    <row r="4935" spans="38:38" x14ac:dyDescent="0.15">
      <c r="AL4935" s="311"/>
    </row>
    <row r="4936" spans="38:38" x14ac:dyDescent="0.15">
      <c r="AL4936" s="311"/>
    </row>
    <row r="4937" spans="38:38" x14ac:dyDescent="0.15">
      <c r="AL4937" s="311"/>
    </row>
    <row r="4938" spans="38:38" x14ac:dyDescent="0.15">
      <c r="AL4938" s="311"/>
    </row>
    <row r="4939" spans="38:38" x14ac:dyDescent="0.15">
      <c r="AL4939" s="311"/>
    </row>
    <row r="4940" spans="38:38" x14ac:dyDescent="0.15">
      <c r="AL4940" s="311"/>
    </row>
    <row r="4941" spans="38:38" x14ac:dyDescent="0.15">
      <c r="AL4941" s="311"/>
    </row>
    <row r="4942" spans="38:38" x14ac:dyDescent="0.15">
      <c r="AL4942" s="311"/>
    </row>
    <row r="4943" spans="38:38" x14ac:dyDescent="0.15">
      <c r="AL4943" s="311"/>
    </row>
    <row r="4944" spans="38:38" x14ac:dyDescent="0.15">
      <c r="AL4944" s="311"/>
    </row>
    <row r="4945" spans="38:38" x14ac:dyDescent="0.15">
      <c r="AL4945" s="311"/>
    </row>
    <row r="4946" spans="38:38" x14ac:dyDescent="0.15">
      <c r="AL4946" s="311"/>
    </row>
    <row r="4947" spans="38:38" x14ac:dyDescent="0.15">
      <c r="AL4947" s="311"/>
    </row>
    <row r="4948" spans="38:38" x14ac:dyDescent="0.15">
      <c r="AL4948" s="311"/>
    </row>
    <row r="4949" spans="38:38" x14ac:dyDescent="0.15">
      <c r="AL4949" s="311"/>
    </row>
    <row r="4950" spans="38:38" x14ac:dyDescent="0.15">
      <c r="AL4950" s="311"/>
    </row>
    <row r="4951" spans="38:38" x14ac:dyDescent="0.15">
      <c r="AL4951" s="311"/>
    </row>
    <row r="4952" spans="38:38" x14ac:dyDescent="0.15">
      <c r="AL4952" s="311"/>
    </row>
    <row r="4953" spans="38:38" x14ac:dyDescent="0.15">
      <c r="AL4953" s="311"/>
    </row>
    <row r="4954" spans="38:38" x14ac:dyDescent="0.15">
      <c r="AL4954" s="311"/>
    </row>
    <row r="4955" spans="38:38" x14ac:dyDescent="0.15">
      <c r="AL4955" s="311"/>
    </row>
    <row r="4956" spans="38:38" x14ac:dyDescent="0.15">
      <c r="AL4956" s="311"/>
    </row>
    <row r="4957" spans="38:38" x14ac:dyDescent="0.15">
      <c r="AL4957" s="311"/>
    </row>
    <row r="4958" spans="38:38" x14ac:dyDescent="0.15">
      <c r="AL4958" s="311"/>
    </row>
    <row r="4959" spans="38:38" x14ac:dyDescent="0.15">
      <c r="AL4959" s="311"/>
    </row>
    <row r="4960" spans="38:38" x14ac:dyDescent="0.15">
      <c r="AL4960" s="311"/>
    </row>
    <row r="4961" spans="38:38" x14ac:dyDescent="0.15">
      <c r="AL4961" s="311"/>
    </row>
    <row r="4962" spans="38:38" x14ac:dyDescent="0.15">
      <c r="AL4962" s="311"/>
    </row>
    <row r="4963" spans="38:38" x14ac:dyDescent="0.15">
      <c r="AL4963" s="311"/>
    </row>
    <row r="4964" spans="38:38" x14ac:dyDescent="0.15">
      <c r="AL4964" s="311"/>
    </row>
    <row r="4965" spans="38:38" x14ac:dyDescent="0.15">
      <c r="AL4965" s="311"/>
    </row>
    <row r="4966" spans="38:38" x14ac:dyDescent="0.15">
      <c r="AL4966" s="311"/>
    </row>
    <row r="4967" spans="38:38" x14ac:dyDescent="0.15">
      <c r="AL4967" s="311"/>
    </row>
    <row r="4968" spans="38:38" x14ac:dyDescent="0.15">
      <c r="AL4968" s="311"/>
    </row>
    <row r="4969" spans="38:38" x14ac:dyDescent="0.15">
      <c r="AL4969" s="311"/>
    </row>
    <row r="4970" spans="38:38" x14ac:dyDescent="0.15">
      <c r="AL4970" s="311"/>
    </row>
    <row r="4971" spans="38:38" x14ac:dyDescent="0.15">
      <c r="AL4971" s="311"/>
    </row>
    <row r="4972" spans="38:38" x14ac:dyDescent="0.15">
      <c r="AL4972" s="311"/>
    </row>
    <row r="4973" spans="38:38" x14ac:dyDescent="0.15">
      <c r="AL4973" s="311"/>
    </row>
    <row r="4974" spans="38:38" x14ac:dyDescent="0.15">
      <c r="AL4974" s="311"/>
    </row>
    <row r="4975" spans="38:38" x14ac:dyDescent="0.15">
      <c r="AL4975" s="311"/>
    </row>
    <row r="4976" spans="38:38" x14ac:dyDescent="0.15">
      <c r="AL4976" s="311"/>
    </row>
    <row r="4977" spans="38:38" x14ac:dyDescent="0.15">
      <c r="AL4977" s="311"/>
    </row>
    <row r="4978" spans="38:38" x14ac:dyDescent="0.15">
      <c r="AL4978" s="311"/>
    </row>
    <row r="4979" spans="38:38" x14ac:dyDescent="0.15">
      <c r="AL4979" s="311"/>
    </row>
    <row r="4980" spans="38:38" x14ac:dyDescent="0.15">
      <c r="AL4980" s="311"/>
    </row>
    <row r="4981" spans="38:38" x14ac:dyDescent="0.15">
      <c r="AL4981" s="311"/>
    </row>
    <row r="4982" spans="38:38" x14ac:dyDescent="0.15">
      <c r="AL4982" s="311"/>
    </row>
    <row r="4983" spans="38:38" x14ac:dyDescent="0.15">
      <c r="AL4983" s="311"/>
    </row>
    <row r="4984" spans="38:38" x14ac:dyDescent="0.15">
      <c r="AL4984" s="311"/>
    </row>
    <row r="4985" spans="38:38" x14ac:dyDescent="0.15">
      <c r="AL4985" s="311"/>
    </row>
    <row r="4986" spans="38:38" x14ac:dyDescent="0.15">
      <c r="AL4986" s="311"/>
    </row>
    <row r="4987" spans="38:38" x14ac:dyDescent="0.15">
      <c r="AL4987" s="311"/>
    </row>
    <row r="4988" spans="38:38" x14ac:dyDescent="0.15">
      <c r="AL4988" s="311"/>
    </row>
    <row r="4989" spans="38:38" x14ac:dyDescent="0.15">
      <c r="AL4989" s="311"/>
    </row>
    <row r="4990" spans="38:38" x14ac:dyDescent="0.15">
      <c r="AL4990" s="311"/>
    </row>
    <row r="4991" spans="38:38" x14ac:dyDescent="0.15">
      <c r="AL4991" s="311"/>
    </row>
    <row r="4992" spans="38:38" x14ac:dyDescent="0.15">
      <c r="AL4992" s="311"/>
    </row>
    <row r="4993" spans="38:38" x14ac:dyDescent="0.15">
      <c r="AL4993" s="311"/>
    </row>
    <row r="4994" spans="38:38" x14ac:dyDescent="0.15">
      <c r="AL4994" s="311"/>
    </row>
    <row r="4995" spans="38:38" x14ac:dyDescent="0.15">
      <c r="AL4995" s="311"/>
    </row>
    <row r="4996" spans="38:38" x14ac:dyDescent="0.15">
      <c r="AL4996" s="311"/>
    </row>
    <row r="4997" spans="38:38" x14ac:dyDescent="0.15">
      <c r="AL4997" s="311"/>
    </row>
    <row r="4998" spans="38:38" x14ac:dyDescent="0.15">
      <c r="AL4998" s="311"/>
    </row>
    <row r="4999" spans="38:38" x14ac:dyDescent="0.15">
      <c r="AL4999" s="311"/>
    </row>
    <row r="5000" spans="38:38" x14ac:dyDescent="0.15">
      <c r="AL5000" s="311"/>
    </row>
    <row r="5001" spans="38:38" x14ac:dyDescent="0.15">
      <c r="AL5001" s="311"/>
    </row>
    <row r="5002" spans="38:38" x14ac:dyDescent="0.15">
      <c r="AL5002" s="311"/>
    </row>
    <row r="5003" spans="38:38" x14ac:dyDescent="0.15">
      <c r="AL5003" s="311"/>
    </row>
    <row r="5004" spans="38:38" x14ac:dyDescent="0.15">
      <c r="AL5004" s="311"/>
    </row>
    <row r="5005" spans="38:38" x14ac:dyDescent="0.15">
      <c r="AL5005" s="311"/>
    </row>
    <row r="5006" spans="38:38" x14ac:dyDescent="0.15">
      <c r="AL5006" s="311"/>
    </row>
    <row r="5007" spans="38:38" x14ac:dyDescent="0.15">
      <c r="AL5007" s="311"/>
    </row>
    <row r="5008" spans="38:38" x14ac:dyDescent="0.15">
      <c r="AL5008" s="311"/>
    </row>
    <row r="5009" spans="38:38" x14ac:dyDescent="0.15">
      <c r="AL5009" s="311"/>
    </row>
    <row r="5010" spans="38:38" x14ac:dyDescent="0.15">
      <c r="AL5010" s="311"/>
    </row>
    <row r="5011" spans="38:38" x14ac:dyDescent="0.15">
      <c r="AL5011" s="311"/>
    </row>
    <row r="5012" spans="38:38" x14ac:dyDescent="0.15">
      <c r="AL5012" s="311"/>
    </row>
    <row r="5013" spans="38:38" x14ac:dyDescent="0.15">
      <c r="AL5013" s="311"/>
    </row>
    <row r="5014" spans="38:38" x14ac:dyDescent="0.15">
      <c r="AL5014" s="311"/>
    </row>
    <row r="5015" spans="38:38" x14ac:dyDescent="0.15">
      <c r="AL5015" s="311"/>
    </row>
    <row r="5016" spans="38:38" x14ac:dyDescent="0.15">
      <c r="AL5016" s="311"/>
    </row>
    <row r="5017" spans="38:38" x14ac:dyDescent="0.15">
      <c r="AL5017" s="311"/>
    </row>
    <row r="5018" spans="38:38" x14ac:dyDescent="0.15">
      <c r="AL5018" s="311"/>
    </row>
    <row r="5019" spans="38:38" x14ac:dyDescent="0.15">
      <c r="AL5019" s="311"/>
    </row>
    <row r="5020" spans="38:38" x14ac:dyDescent="0.15">
      <c r="AL5020" s="311"/>
    </row>
    <row r="5021" spans="38:38" x14ac:dyDescent="0.15">
      <c r="AL5021" s="311"/>
    </row>
    <row r="5022" spans="38:38" x14ac:dyDescent="0.15">
      <c r="AL5022" s="311"/>
    </row>
    <row r="5023" spans="38:38" x14ac:dyDescent="0.15">
      <c r="AL5023" s="311"/>
    </row>
    <row r="5024" spans="38:38" x14ac:dyDescent="0.15">
      <c r="AL5024" s="311"/>
    </row>
    <row r="5025" spans="38:38" x14ac:dyDescent="0.15">
      <c r="AL5025" s="311"/>
    </row>
    <row r="5026" spans="38:38" x14ac:dyDescent="0.15">
      <c r="AL5026" s="311"/>
    </row>
    <row r="5027" spans="38:38" x14ac:dyDescent="0.15">
      <c r="AL5027" s="311"/>
    </row>
    <row r="5028" spans="38:38" x14ac:dyDescent="0.15">
      <c r="AL5028" s="311"/>
    </row>
    <row r="5029" spans="38:38" x14ac:dyDescent="0.15">
      <c r="AL5029" s="311"/>
    </row>
    <row r="5030" spans="38:38" x14ac:dyDescent="0.15">
      <c r="AL5030" s="311"/>
    </row>
    <row r="5031" spans="38:38" x14ac:dyDescent="0.15">
      <c r="AL5031" s="311"/>
    </row>
    <row r="5032" spans="38:38" x14ac:dyDescent="0.15">
      <c r="AL5032" s="311"/>
    </row>
    <row r="5033" spans="38:38" x14ac:dyDescent="0.15">
      <c r="AL5033" s="311"/>
    </row>
    <row r="5034" spans="38:38" x14ac:dyDescent="0.15">
      <c r="AL5034" s="311"/>
    </row>
    <row r="5035" spans="38:38" x14ac:dyDescent="0.15">
      <c r="AL5035" s="311"/>
    </row>
    <row r="5036" spans="38:38" x14ac:dyDescent="0.15">
      <c r="AL5036" s="311"/>
    </row>
    <row r="5037" spans="38:38" x14ac:dyDescent="0.15">
      <c r="AL5037" s="311"/>
    </row>
    <row r="5038" spans="38:38" x14ac:dyDescent="0.15">
      <c r="AL5038" s="311"/>
    </row>
    <row r="5039" spans="38:38" x14ac:dyDescent="0.15">
      <c r="AL5039" s="311"/>
    </row>
    <row r="5040" spans="38:38" x14ac:dyDescent="0.15">
      <c r="AL5040" s="311"/>
    </row>
    <row r="5041" spans="38:38" x14ac:dyDescent="0.15">
      <c r="AL5041" s="311"/>
    </row>
    <row r="5042" spans="38:38" x14ac:dyDescent="0.15">
      <c r="AL5042" s="311"/>
    </row>
    <row r="5043" spans="38:38" x14ac:dyDescent="0.15">
      <c r="AL5043" s="311"/>
    </row>
    <row r="5044" spans="38:38" x14ac:dyDescent="0.15">
      <c r="AL5044" s="311"/>
    </row>
    <row r="5045" spans="38:38" x14ac:dyDescent="0.15">
      <c r="AL5045" s="311"/>
    </row>
    <row r="5046" spans="38:38" x14ac:dyDescent="0.15">
      <c r="AL5046" s="311"/>
    </row>
    <row r="5047" spans="38:38" x14ac:dyDescent="0.15">
      <c r="AL5047" s="311"/>
    </row>
    <row r="5048" spans="38:38" x14ac:dyDescent="0.15">
      <c r="AL5048" s="311"/>
    </row>
    <row r="5049" spans="38:38" x14ac:dyDescent="0.15">
      <c r="AL5049" s="311"/>
    </row>
    <row r="5050" spans="38:38" x14ac:dyDescent="0.15">
      <c r="AL5050" s="311"/>
    </row>
    <row r="5051" spans="38:38" x14ac:dyDescent="0.15">
      <c r="AL5051" s="311"/>
    </row>
    <row r="5052" spans="38:38" x14ac:dyDescent="0.15">
      <c r="AL5052" s="311"/>
    </row>
    <row r="5053" spans="38:38" x14ac:dyDescent="0.15">
      <c r="AL5053" s="311"/>
    </row>
    <row r="5054" spans="38:38" x14ac:dyDescent="0.15">
      <c r="AL5054" s="311"/>
    </row>
    <row r="5055" spans="38:38" x14ac:dyDescent="0.15">
      <c r="AL5055" s="311"/>
    </row>
    <row r="5056" spans="38:38" x14ac:dyDescent="0.15">
      <c r="AL5056" s="311"/>
    </row>
    <row r="5057" spans="38:38" x14ac:dyDescent="0.15">
      <c r="AL5057" s="311"/>
    </row>
    <row r="5058" spans="38:38" x14ac:dyDescent="0.15">
      <c r="AL5058" s="311"/>
    </row>
    <row r="5059" spans="38:38" x14ac:dyDescent="0.15">
      <c r="AL5059" s="311"/>
    </row>
    <row r="5060" spans="38:38" x14ac:dyDescent="0.15">
      <c r="AL5060" s="311"/>
    </row>
    <row r="5061" spans="38:38" x14ac:dyDescent="0.15">
      <c r="AL5061" s="311"/>
    </row>
    <row r="5062" spans="38:38" x14ac:dyDescent="0.15">
      <c r="AL5062" s="311"/>
    </row>
    <row r="5063" spans="38:38" x14ac:dyDescent="0.15">
      <c r="AL5063" s="311"/>
    </row>
    <row r="5064" spans="38:38" x14ac:dyDescent="0.15">
      <c r="AL5064" s="311"/>
    </row>
    <row r="5065" spans="38:38" x14ac:dyDescent="0.15">
      <c r="AL5065" s="311"/>
    </row>
    <row r="5066" spans="38:38" x14ac:dyDescent="0.15">
      <c r="AL5066" s="311"/>
    </row>
    <row r="5067" spans="38:38" x14ac:dyDescent="0.15">
      <c r="AL5067" s="311"/>
    </row>
    <row r="5068" spans="38:38" x14ac:dyDescent="0.15">
      <c r="AL5068" s="311"/>
    </row>
    <row r="5069" spans="38:38" x14ac:dyDescent="0.15">
      <c r="AL5069" s="311"/>
    </row>
    <row r="5070" spans="38:38" x14ac:dyDescent="0.15">
      <c r="AL5070" s="311"/>
    </row>
    <row r="5071" spans="38:38" x14ac:dyDescent="0.15">
      <c r="AL5071" s="311"/>
    </row>
    <row r="5072" spans="38:38" x14ac:dyDescent="0.15">
      <c r="AL5072" s="311"/>
    </row>
    <row r="5073" spans="38:38" x14ac:dyDescent="0.15">
      <c r="AL5073" s="311"/>
    </row>
    <row r="5074" spans="38:38" x14ac:dyDescent="0.15">
      <c r="AL5074" s="311"/>
    </row>
    <row r="5075" spans="38:38" x14ac:dyDescent="0.15">
      <c r="AL5075" s="311"/>
    </row>
    <row r="5076" spans="38:38" x14ac:dyDescent="0.15">
      <c r="AL5076" s="311"/>
    </row>
    <row r="5077" spans="38:38" x14ac:dyDescent="0.15">
      <c r="AL5077" s="311"/>
    </row>
    <row r="5078" spans="38:38" x14ac:dyDescent="0.15">
      <c r="AL5078" s="311"/>
    </row>
    <row r="5079" spans="38:38" x14ac:dyDescent="0.15">
      <c r="AL5079" s="311"/>
    </row>
    <row r="5080" spans="38:38" x14ac:dyDescent="0.15">
      <c r="AL5080" s="311"/>
    </row>
    <row r="5081" spans="38:38" x14ac:dyDescent="0.15">
      <c r="AL5081" s="311"/>
    </row>
    <row r="5082" spans="38:38" x14ac:dyDescent="0.15">
      <c r="AL5082" s="311"/>
    </row>
    <row r="5083" spans="38:38" x14ac:dyDescent="0.15">
      <c r="AL5083" s="311"/>
    </row>
    <row r="5084" spans="38:38" x14ac:dyDescent="0.15">
      <c r="AL5084" s="311"/>
    </row>
    <row r="5085" spans="38:38" x14ac:dyDescent="0.15">
      <c r="AL5085" s="311"/>
    </row>
    <row r="5086" spans="38:38" x14ac:dyDescent="0.15">
      <c r="AL5086" s="311"/>
    </row>
    <row r="5087" spans="38:38" x14ac:dyDescent="0.15">
      <c r="AL5087" s="311"/>
    </row>
    <row r="5088" spans="38:38" x14ac:dyDescent="0.15">
      <c r="AL5088" s="311"/>
    </row>
    <row r="5089" spans="38:38" x14ac:dyDescent="0.15">
      <c r="AL5089" s="311"/>
    </row>
    <row r="5090" spans="38:38" x14ac:dyDescent="0.15">
      <c r="AL5090" s="311"/>
    </row>
    <row r="5091" spans="38:38" x14ac:dyDescent="0.15">
      <c r="AL5091" s="311"/>
    </row>
    <row r="5092" spans="38:38" x14ac:dyDescent="0.15">
      <c r="AL5092" s="311"/>
    </row>
    <row r="5093" spans="38:38" x14ac:dyDescent="0.15">
      <c r="AL5093" s="311"/>
    </row>
    <row r="5094" spans="38:38" x14ac:dyDescent="0.15">
      <c r="AL5094" s="311"/>
    </row>
    <row r="5095" spans="38:38" x14ac:dyDescent="0.15">
      <c r="AL5095" s="311"/>
    </row>
    <row r="5096" spans="38:38" x14ac:dyDescent="0.15">
      <c r="AL5096" s="311"/>
    </row>
    <row r="5097" spans="38:38" x14ac:dyDescent="0.15">
      <c r="AL5097" s="311"/>
    </row>
    <row r="5098" spans="38:38" x14ac:dyDescent="0.15">
      <c r="AL5098" s="311"/>
    </row>
    <row r="5099" spans="38:38" x14ac:dyDescent="0.15">
      <c r="AL5099" s="311"/>
    </row>
    <row r="5100" spans="38:38" x14ac:dyDescent="0.15">
      <c r="AL5100" s="311"/>
    </row>
    <row r="5101" spans="38:38" x14ac:dyDescent="0.15">
      <c r="AL5101" s="311"/>
    </row>
    <row r="5102" spans="38:38" x14ac:dyDescent="0.15">
      <c r="AL5102" s="311"/>
    </row>
    <row r="5103" spans="38:38" x14ac:dyDescent="0.15">
      <c r="AL5103" s="311"/>
    </row>
    <row r="5104" spans="38:38" x14ac:dyDescent="0.15">
      <c r="AL5104" s="311"/>
    </row>
    <row r="5105" spans="38:38" x14ac:dyDescent="0.15">
      <c r="AL5105" s="311"/>
    </row>
    <row r="5106" spans="38:38" x14ac:dyDescent="0.15">
      <c r="AL5106" s="311"/>
    </row>
    <row r="5107" spans="38:38" x14ac:dyDescent="0.15">
      <c r="AL5107" s="311"/>
    </row>
    <row r="5108" spans="38:38" x14ac:dyDescent="0.15">
      <c r="AL5108" s="311"/>
    </row>
    <row r="5109" spans="38:38" x14ac:dyDescent="0.15">
      <c r="AL5109" s="311"/>
    </row>
    <row r="5110" spans="38:38" x14ac:dyDescent="0.15">
      <c r="AL5110" s="311"/>
    </row>
    <row r="5111" spans="38:38" x14ac:dyDescent="0.15">
      <c r="AL5111" s="311"/>
    </row>
    <row r="5112" spans="38:38" x14ac:dyDescent="0.15">
      <c r="AL5112" s="311"/>
    </row>
    <row r="5113" spans="38:38" x14ac:dyDescent="0.15">
      <c r="AL5113" s="311"/>
    </row>
    <row r="5114" spans="38:38" x14ac:dyDescent="0.15">
      <c r="AL5114" s="311"/>
    </row>
    <row r="5115" spans="38:38" x14ac:dyDescent="0.15">
      <c r="AL5115" s="311"/>
    </row>
    <row r="5116" spans="38:38" x14ac:dyDescent="0.15">
      <c r="AL5116" s="311"/>
    </row>
    <row r="5117" spans="38:38" x14ac:dyDescent="0.15">
      <c r="AL5117" s="311"/>
    </row>
    <row r="5118" spans="38:38" x14ac:dyDescent="0.15">
      <c r="AL5118" s="311"/>
    </row>
    <row r="5119" spans="38:38" x14ac:dyDescent="0.15">
      <c r="AL5119" s="311"/>
    </row>
    <row r="5120" spans="38:38" x14ac:dyDescent="0.15">
      <c r="AL5120" s="311"/>
    </row>
    <row r="5121" spans="38:38" x14ac:dyDescent="0.15">
      <c r="AL5121" s="311"/>
    </row>
    <row r="5122" spans="38:38" x14ac:dyDescent="0.15">
      <c r="AL5122" s="311"/>
    </row>
    <row r="5123" spans="38:38" x14ac:dyDescent="0.15">
      <c r="AL5123" s="311"/>
    </row>
    <row r="5124" spans="38:38" x14ac:dyDescent="0.15">
      <c r="AL5124" s="311"/>
    </row>
    <row r="5125" spans="38:38" x14ac:dyDescent="0.15">
      <c r="AL5125" s="311"/>
    </row>
    <row r="5126" spans="38:38" x14ac:dyDescent="0.15">
      <c r="AL5126" s="311"/>
    </row>
    <row r="5127" spans="38:38" x14ac:dyDescent="0.15">
      <c r="AL5127" s="311"/>
    </row>
    <row r="5128" spans="38:38" x14ac:dyDescent="0.15">
      <c r="AL5128" s="311"/>
    </row>
    <row r="5129" spans="38:38" x14ac:dyDescent="0.15">
      <c r="AL5129" s="311"/>
    </row>
    <row r="5130" spans="38:38" x14ac:dyDescent="0.15">
      <c r="AL5130" s="311"/>
    </row>
    <row r="5131" spans="38:38" x14ac:dyDescent="0.15">
      <c r="AL5131" s="311"/>
    </row>
    <row r="5132" spans="38:38" x14ac:dyDescent="0.15">
      <c r="AL5132" s="311"/>
    </row>
    <row r="5133" spans="38:38" x14ac:dyDescent="0.15">
      <c r="AL5133" s="311"/>
    </row>
    <row r="5134" spans="38:38" x14ac:dyDescent="0.15">
      <c r="AL5134" s="311"/>
    </row>
    <row r="5135" spans="38:38" x14ac:dyDescent="0.15">
      <c r="AL5135" s="311"/>
    </row>
    <row r="5136" spans="38:38" x14ac:dyDescent="0.15">
      <c r="AL5136" s="311"/>
    </row>
    <row r="5137" spans="38:38" x14ac:dyDescent="0.15">
      <c r="AL5137" s="311"/>
    </row>
    <row r="5138" spans="38:38" x14ac:dyDescent="0.15">
      <c r="AL5138" s="311"/>
    </row>
    <row r="5139" spans="38:38" x14ac:dyDescent="0.15">
      <c r="AL5139" s="311"/>
    </row>
    <row r="5140" spans="38:38" x14ac:dyDescent="0.15">
      <c r="AL5140" s="311"/>
    </row>
    <row r="5141" spans="38:38" x14ac:dyDescent="0.15">
      <c r="AL5141" s="311"/>
    </row>
    <row r="5142" spans="38:38" x14ac:dyDescent="0.15">
      <c r="AL5142" s="311"/>
    </row>
    <row r="5143" spans="38:38" x14ac:dyDescent="0.15">
      <c r="AL5143" s="311"/>
    </row>
    <row r="5144" spans="38:38" x14ac:dyDescent="0.15">
      <c r="AL5144" s="311"/>
    </row>
    <row r="5145" spans="38:38" x14ac:dyDescent="0.15">
      <c r="AL5145" s="311"/>
    </row>
    <row r="5146" spans="38:38" x14ac:dyDescent="0.15">
      <c r="AL5146" s="311"/>
    </row>
    <row r="5147" spans="38:38" x14ac:dyDescent="0.15">
      <c r="AL5147" s="311"/>
    </row>
    <row r="5148" spans="38:38" x14ac:dyDescent="0.15">
      <c r="AL5148" s="311"/>
    </row>
    <row r="5149" spans="38:38" x14ac:dyDescent="0.15">
      <c r="AL5149" s="311"/>
    </row>
    <row r="5150" spans="38:38" x14ac:dyDescent="0.15">
      <c r="AL5150" s="311"/>
    </row>
    <row r="5151" spans="38:38" x14ac:dyDescent="0.15">
      <c r="AL5151" s="311"/>
    </row>
    <row r="5152" spans="38:38" x14ac:dyDescent="0.15">
      <c r="AL5152" s="311"/>
    </row>
    <row r="5153" spans="38:38" x14ac:dyDescent="0.15">
      <c r="AL5153" s="311"/>
    </row>
    <row r="5154" spans="38:38" x14ac:dyDescent="0.15">
      <c r="AL5154" s="311"/>
    </row>
    <row r="5155" spans="38:38" x14ac:dyDescent="0.15">
      <c r="AL5155" s="311"/>
    </row>
    <row r="5156" spans="38:38" x14ac:dyDescent="0.15">
      <c r="AL5156" s="311"/>
    </row>
    <row r="5157" spans="38:38" x14ac:dyDescent="0.15">
      <c r="AL5157" s="311"/>
    </row>
    <row r="5158" spans="38:38" x14ac:dyDescent="0.15">
      <c r="AL5158" s="311"/>
    </row>
    <row r="5159" spans="38:38" x14ac:dyDescent="0.15">
      <c r="AL5159" s="311"/>
    </row>
    <row r="5160" spans="38:38" x14ac:dyDescent="0.15">
      <c r="AL5160" s="311"/>
    </row>
    <row r="5161" spans="38:38" x14ac:dyDescent="0.15">
      <c r="AL5161" s="311"/>
    </row>
    <row r="5162" spans="38:38" x14ac:dyDescent="0.15">
      <c r="AL5162" s="311"/>
    </row>
    <row r="5163" spans="38:38" x14ac:dyDescent="0.15">
      <c r="AL5163" s="311"/>
    </row>
    <row r="5164" spans="38:38" x14ac:dyDescent="0.15">
      <c r="AL5164" s="311"/>
    </row>
    <row r="5165" spans="38:38" x14ac:dyDescent="0.15">
      <c r="AL5165" s="311"/>
    </row>
    <row r="5166" spans="38:38" x14ac:dyDescent="0.15">
      <c r="AL5166" s="311"/>
    </row>
    <row r="5167" spans="38:38" x14ac:dyDescent="0.15">
      <c r="AL5167" s="311"/>
    </row>
    <row r="5168" spans="38:38" x14ac:dyDescent="0.15">
      <c r="AL5168" s="311"/>
    </row>
    <row r="5169" spans="38:38" x14ac:dyDescent="0.15">
      <c r="AL5169" s="311"/>
    </row>
    <row r="5170" spans="38:38" x14ac:dyDescent="0.15">
      <c r="AL5170" s="311"/>
    </row>
    <row r="5171" spans="38:38" x14ac:dyDescent="0.15">
      <c r="AL5171" s="311"/>
    </row>
    <row r="5172" spans="38:38" x14ac:dyDescent="0.15">
      <c r="AL5172" s="311"/>
    </row>
    <row r="5173" spans="38:38" x14ac:dyDescent="0.15">
      <c r="AL5173" s="311"/>
    </row>
    <row r="5174" spans="38:38" x14ac:dyDescent="0.15">
      <c r="AL5174" s="311"/>
    </row>
    <row r="5175" spans="38:38" x14ac:dyDescent="0.15">
      <c r="AL5175" s="311"/>
    </row>
    <row r="5176" spans="38:38" x14ac:dyDescent="0.15">
      <c r="AL5176" s="311"/>
    </row>
    <row r="5177" spans="38:38" x14ac:dyDescent="0.15">
      <c r="AL5177" s="311"/>
    </row>
    <row r="5178" spans="38:38" x14ac:dyDescent="0.15">
      <c r="AL5178" s="311"/>
    </row>
    <row r="5179" spans="38:38" x14ac:dyDescent="0.15">
      <c r="AL5179" s="311"/>
    </row>
    <row r="5180" spans="38:38" x14ac:dyDescent="0.15">
      <c r="AL5180" s="311"/>
    </row>
    <row r="5181" spans="38:38" x14ac:dyDescent="0.15">
      <c r="AL5181" s="311"/>
    </row>
    <row r="5182" spans="38:38" x14ac:dyDescent="0.15">
      <c r="AL5182" s="311"/>
    </row>
    <row r="5183" spans="38:38" x14ac:dyDescent="0.15">
      <c r="AL5183" s="311"/>
    </row>
    <row r="5184" spans="38:38" x14ac:dyDescent="0.15">
      <c r="AL5184" s="311"/>
    </row>
    <row r="5185" spans="38:38" x14ac:dyDescent="0.15">
      <c r="AL5185" s="311"/>
    </row>
    <row r="5186" spans="38:38" x14ac:dyDescent="0.15">
      <c r="AL5186" s="311"/>
    </row>
    <row r="5187" spans="38:38" x14ac:dyDescent="0.15">
      <c r="AL5187" s="311"/>
    </row>
    <row r="5188" spans="38:38" x14ac:dyDescent="0.15">
      <c r="AL5188" s="311"/>
    </row>
    <row r="5189" spans="38:38" x14ac:dyDescent="0.15">
      <c r="AL5189" s="311"/>
    </row>
    <row r="5190" spans="38:38" x14ac:dyDescent="0.15">
      <c r="AL5190" s="311"/>
    </row>
    <row r="5191" spans="38:38" x14ac:dyDescent="0.15">
      <c r="AL5191" s="311"/>
    </row>
    <row r="5192" spans="38:38" x14ac:dyDescent="0.15">
      <c r="AL5192" s="311"/>
    </row>
    <row r="5193" spans="38:38" x14ac:dyDescent="0.15">
      <c r="AL5193" s="311"/>
    </row>
    <row r="5194" spans="38:38" x14ac:dyDescent="0.15">
      <c r="AL5194" s="311"/>
    </row>
    <row r="5195" spans="38:38" x14ac:dyDescent="0.15">
      <c r="AL5195" s="311"/>
    </row>
    <row r="5196" spans="38:38" x14ac:dyDescent="0.15">
      <c r="AL5196" s="311"/>
    </row>
    <row r="5197" spans="38:38" x14ac:dyDescent="0.15">
      <c r="AL5197" s="311"/>
    </row>
    <row r="5198" spans="38:38" x14ac:dyDescent="0.15">
      <c r="AL5198" s="311"/>
    </row>
    <row r="5199" spans="38:38" x14ac:dyDescent="0.15">
      <c r="AL5199" s="311"/>
    </row>
    <row r="5200" spans="38:38" x14ac:dyDescent="0.15">
      <c r="AL5200" s="311"/>
    </row>
    <row r="5201" spans="38:38" x14ac:dyDescent="0.15">
      <c r="AL5201" s="311"/>
    </row>
    <row r="5202" spans="38:38" x14ac:dyDescent="0.15">
      <c r="AL5202" s="311"/>
    </row>
    <row r="5203" spans="38:38" x14ac:dyDescent="0.15">
      <c r="AL5203" s="311"/>
    </row>
    <row r="5204" spans="38:38" x14ac:dyDescent="0.15">
      <c r="AL5204" s="311"/>
    </row>
    <row r="5205" spans="38:38" x14ac:dyDescent="0.15">
      <c r="AL5205" s="311"/>
    </row>
    <row r="5206" spans="38:38" x14ac:dyDescent="0.15">
      <c r="AL5206" s="311"/>
    </row>
    <row r="5207" spans="38:38" x14ac:dyDescent="0.15">
      <c r="AL5207" s="311"/>
    </row>
    <row r="5208" spans="38:38" x14ac:dyDescent="0.15">
      <c r="AL5208" s="311"/>
    </row>
    <row r="5209" spans="38:38" x14ac:dyDescent="0.15">
      <c r="AL5209" s="311"/>
    </row>
    <row r="5210" spans="38:38" x14ac:dyDescent="0.15">
      <c r="AL5210" s="311"/>
    </row>
    <row r="5211" spans="38:38" x14ac:dyDescent="0.15">
      <c r="AL5211" s="311"/>
    </row>
    <row r="5212" spans="38:38" x14ac:dyDescent="0.15">
      <c r="AL5212" s="311"/>
    </row>
    <row r="5213" spans="38:38" x14ac:dyDescent="0.15">
      <c r="AL5213" s="311"/>
    </row>
    <row r="5214" spans="38:38" x14ac:dyDescent="0.15">
      <c r="AL5214" s="311"/>
    </row>
    <row r="5215" spans="38:38" x14ac:dyDescent="0.15">
      <c r="AL5215" s="311"/>
    </row>
    <row r="5216" spans="38:38" x14ac:dyDescent="0.15">
      <c r="AL5216" s="311"/>
    </row>
    <row r="5217" spans="38:38" x14ac:dyDescent="0.15">
      <c r="AL5217" s="311"/>
    </row>
    <row r="5218" spans="38:38" x14ac:dyDescent="0.15">
      <c r="AL5218" s="311"/>
    </row>
    <row r="5219" spans="38:38" x14ac:dyDescent="0.15">
      <c r="AL5219" s="311"/>
    </row>
    <row r="5220" spans="38:38" x14ac:dyDescent="0.15">
      <c r="AL5220" s="311"/>
    </row>
    <row r="5221" spans="38:38" x14ac:dyDescent="0.15">
      <c r="AL5221" s="311"/>
    </row>
    <row r="5222" spans="38:38" x14ac:dyDescent="0.15">
      <c r="AL5222" s="311"/>
    </row>
    <row r="5223" spans="38:38" x14ac:dyDescent="0.15">
      <c r="AL5223" s="311"/>
    </row>
    <row r="5224" spans="38:38" x14ac:dyDescent="0.15">
      <c r="AL5224" s="311"/>
    </row>
    <row r="5225" spans="38:38" x14ac:dyDescent="0.15">
      <c r="AL5225" s="311"/>
    </row>
    <row r="5226" spans="38:38" x14ac:dyDescent="0.15">
      <c r="AL5226" s="311"/>
    </row>
    <row r="5227" spans="38:38" x14ac:dyDescent="0.15">
      <c r="AL5227" s="311"/>
    </row>
    <row r="5228" spans="38:38" x14ac:dyDescent="0.15">
      <c r="AL5228" s="311"/>
    </row>
    <row r="5229" spans="38:38" x14ac:dyDescent="0.15">
      <c r="AL5229" s="311"/>
    </row>
    <row r="5230" spans="38:38" x14ac:dyDescent="0.15">
      <c r="AL5230" s="311"/>
    </row>
    <row r="5231" spans="38:38" x14ac:dyDescent="0.15">
      <c r="AL5231" s="311"/>
    </row>
    <row r="5232" spans="38:38" x14ac:dyDescent="0.15">
      <c r="AL5232" s="311"/>
    </row>
    <row r="5233" spans="38:38" x14ac:dyDescent="0.15">
      <c r="AL5233" s="311"/>
    </row>
    <row r="5234" spans="38:38" x14ac:dyDescent="0.15">
      <c r="AL5234" s="311"/>
    </row>
    <row r="5235" spans="38:38" x14ac:dyDescent="0.15">
      <c r="AL5235" s="311"/>
    </row>
    <row r="5236" spans="38:38" x14ac:dyDescent="0.15">
      <c r="AL5236" s="311"/>
    </row>
    <row r="5237" spans="38:38" x14ac:dyDescent="0.15">
      <c r="AL5237" s="311"/>
    </row>
    <row r="5238" spans="38:38" x14ac:dyDescent="0.15">
      <c r="AL5238" s="311"/>
    </row>
    <row r="5239" spans="38:38" x14ac:dyDescent="0.15">
      <c r="AL5239" s="311"/>
    </row>
    <row r="5240" spans="38:38" x14ac:dyDescent="0.15">
      <c r="AL5240" s="311"/>
    </row>
    <row r="5241" spans="38:38" x14ac:dyDescent="0.15">
      <c r="AL5241" s="311"/>
    </row>
    <row r="5242" spans="38:38" x14ac:dyDescent="0.15">
      <c r="AL5242" s="311"/>
    </row>
    <row r="5243" spans="38:38" x14ac:dyDescent="0.15">
      <c r="AL5243" s="311"/>
    </row>
    <row r="5244" spans="38:38" x14ac:dyDescent="0.15">
      <c r="AL5244" s="311"/>
    </row>
    <row r="5245" spans="38:38" x14ac:dyDescent="0.15">
      <c r="AL5245" s="311"/>
    </row>
    <row r="5246" spans="38:38" x14ac:dyDescent="0.15">
      <c r="AL5246" s="311"/>
    </row>
    <row r="5247" spans="38:38" x14ac:dyDescent="0.15">
      <c r="AL5247" s="311"/>
    </row>
    <row r="5248" spans="38:38" x14ac:dyDescent="0.15">
      <c r="AL5248" s="311"/>
    </row>
    <row r="5249" spans="38:38" x14ac:dyDescent="0.15">
      <c r="AL5249" s="311"/>
    </row>
    <row r="5250" spans="38:38" x14ac:dyDescent="0.15">
      <c r="AL5250" s="311"/>
    </row>
    <row r="5251" spans="38:38" x14ac:dyDescent="0.15">
      <c r="AL5251" s="311"/>
    </row>
    <row r="5252" spans="38:38" x14ac:dyDescent="0.15">
      <c r="AL5252" s="311"/>
    </row>
    <row r="5253" spans="38:38" x14ac:dyDescent="0.15">
      <c r="AL5253" s="311"/>
    </row>
    <row r="5254" spans="38:38" x14ac:dyDescent="0.15">
      <c r="AL5254" s="311"/>
    </row>
    <row r="5255" spans="38:38" x14ac:dyDescent="0.15">
      <c r="AL5255" s="311"/>
    </row>
    <row r="5256" spans="38:38" x14ac:dyDescent="0.15">
      <c r="AL5256" s="311"/>
    </row>
    <row r="5257" spans="38:38" x14ac:dyDescent="0.15">
      <c r="AL5257" s="311"/>
    </row>
    <row r="5258" spans="38:38" x14ac:dyDescent="0.15">
      <c r="AL5258" s="311"/>
    </row>
    <row r="5259" spans="38:38" x14ac:dyDescent="0.15">
      <c r="AL5259" s="311"/>
    </row>
    <row r="5260" spans="38:38" x14ac:dyDescent="0.15">
      <c r="AL5260" s="311"/>
    </row>
    <row r="5261" spans="38:38" x14ac:dyDescent="0.15">
      <c r="AL5261" s="311"/>
    </row>
    <row r="5262" spans="38:38" x14ac:dyDescent="0.15">
      <c r="AL5262" s="311"/>
    </row>
    <row r="5263" spans="38:38" x14ac:dyDescent="0.15">
      <c r="AL5263" s="311"/>
    </row>
    <row r="5264" spans="38:38" x14ac:dyDescent="0.15">
      <c r="AL5264" s="311"/>
    </row>
    <row r="5265" spans="38:38" x14ac:dyDescent="0.15">
      <c r="AL5265" s="311"/>
    </row>
    <row r="5266" spans="38:38" x14ac:dyDescent="0.15">
      <c r="AL5266" s="311"/>
    </row>
    <row r="5267" spans="38:38" x14ac:dyDescent="0.15">
      <c r="AL5267" s="311"/>
    </row>
    <row r="5268" spans="38:38" x14ac:dyDescent="0.15">
      <c r="AL5268" s="311"/>
    </row>
    <row r="5269" spans="38:38" x14ac:dyDescent="0.15">
      <c r="AL5269" s="311"/>
    </row>
    <row r="5270" spans="38:38" x14ac:dyDescent="0.15">
      <c r="AL5270" s="311"/>
    </row>
    <row r="5271" spans="38:38" x14ac:dyDescent="0.15">
      <c r="AL5271" s="311"/>
    </row>
    <row r="5272" spans="38:38" x14ac:dyDescent="0.15">
      <c r="AL5272" s="311"/>
    </row>
    <row r="5273" spans="38:38" x14ac:dyDescent="0.15">
      <c r="AL5273" s="311"/>
    </row>
    <row r="5274" spans="38:38" x14ac:dyDescent="0.15">
      <c r="AL5274" s="311"/>
    </row>
    <row r="5275" spans="38:38" x14ac:dyDescent="0.15">
      <c r="AL5275" s="311"/>
    </row>
    <row r="5276" spans="38:38" x14ac:dyDescent="0.15">
      <c r="AL5276" s="311"/>
    </row>
    <row r="5277" spans="38:38" x14ac:dyDescent="0.15">
      <c r="AL5277" s="311"/>
    </row>
    <row r="5278" spans="38:38" x14ac:dyDescent="0.15">
      <c r="AL5278" s="311"/>
    </row>
    <row r="5279" spans="38:38" x14ac:dyDescent="0.15">
      <c r="AL5279" s="311"/>
    </row>
    <row r="5280" spans="38:38" x14ac:dyDescent="0.15">
      <c r="AL5280" s="311"/>
    </row>
    <row r="5281" spans="38:38" x14ac:dyDescent="0.15">
      <c r="AL5281" s="311"/>
    </row>
    <row r="5282" spans="38:38" x14ac:dyDescent="0.15">
      <c r="AL5282" s="311"/>
    </row>
    <row r="5283" spans="38:38" x14ac:dyDescent="0.15">
      <c r="AL5283" s="311"/>
    </row>
    <row r="5284" spans="38:38" x14ac:dyDescent="0.15">
      <c r="AL5284" s="311"/>
    </row>
    <row r="5285" spans="38:38" x14ac:dyDescent="0.15">
      <c r="AL5285" s="311"/>
    </row>
    <row r="5286" spans="38:38" x14ac:dyDescent="0.15">
      <c r="AL5286" s="311"/>
    </row>
    <row r="5287" spans="38:38" x14ac:dyDescent="0.15">
      <c r="AL5287" s="311"/>
    </row>
    <row r="5288" spans="38:38" x14ac:dyDescent="0.15">
      <c r="AL5288" s="311"/>
    </row>
    <row r="5289" spans="38:38" x14ac:dyDescent="0.15">
      <c r="AL5289" s="311"/>
    </row>
    <row r="5290" spans="38:38" x14ac:dyDescent="0.15">
      <c r="AL5290" s="311"/>
    </row>
    <row r="5291" spans="38:38" x14ac:dyDescent="0.15">
      <c r="AL5291" s="311"/>
    </row>
    <row r="5292" spans="38:38" x14ac:dyDescent="0.15">
      <c r="AL5292" s="311"/>
    </row>
    <row r="5293" spans="38:38" x14ac:dyDescent="0.15">
      <c r="AL5293" s="311"/>
    </row>
    <row r="5294" spans="38:38" x14ac:dyDescent="0.15">
      <c r="AL5294" s="311"/>
    </row>
    <row r="5295" spans="38:38" x14ac:dyDescent="0.15">
      <c r="AL5295" s="311"/>
    </row>
    <row r="5296" spans="38:38" x14ac:dyDescent="0.15">
      <c r="AL5296" s="311"/>
    </row>
    <row r="5297" spans="38:38" x14ac:dyDescent="0.15">
      <c r="AL5297" s="311"/>
    </row>
    <row r="5298" spans="38:38" x14ac:dyDescent="0.15">
      <c r="AL5298" s="311"/>
    </row>
    <row r="5299" spans="38:38" x14ac:dyDescent="0.15">
      <c r="AL5299" s="311"/>
    </row>
    <row r="5300" spans="38:38" x14ac:dyDescent="0.15">
      <c r="AL5300" s="311"/>
    </row>
    <row r="5301" spans="38:38" x14ac:dyDescent="0.15">
      <c r="AL5301" s="311"/>
    </row>
    <row r="5302" spans="38:38" x14ac:dyDescent="0.15">
      <c r="AL5302" s="311"/>
    </row>
    <row r="5303" spans="38:38" x14ac:dyDescent="0.15">
      <c r="AL5303" s="311"/>
    </row>
    <row r="5304" spans="38:38" x14ac:dyDescent="0.15">
      <c r="AL5304" s="311"/>
    </row>
    <row r="5305" spans="38:38" x14ac:dyDescent="0.15">
      <c r="AL5305" s="311"/>
    </row>
    <row r="5306" spans="38:38" x14ac:dyDescent="0.15">
      <c r="AL5306" s="311"/>
    </row>
    <row r="5307" spans="38:38" x14ac:dyDescent="0.15">
      <c r="AL5307" s="311"/>
    </row>
    <row r="5308" spans="38:38" x14ac:dyDescent="0.15">
      <c r="AL5308" s="311"/>
    </row>
    <row r="5309" spans="38:38" x14ac:dyDescent="0.15">
      <c r="AL5309" s="311"/>
    </row>
    <row r="5310" spans="38:38" x14ac:dyDescent="0.15">
      <c r="AL5310" s="311"/>
    </row>
    <row r="5311" spans="38:38" x14ac:dyDescent="0.15">
      <c r="AL5311" s="311"/>
    </row>
    <row r="5312" spans="38:38" x14ac:dyDescent="0.15">
      <c r="AL5312" s="311"/>
    </row>
    <row r="5313" spans="38:38" x14ac:dyDescent="0.15">
      <c r="AL5313" s="311"/>
    </row>
    <row r="5314" spans="38:38" x14ac:dyDescent="0.15">
      <c r="AL5314" s="311"/>
    </row>
    <row r="5315" spans="38:38" x14ac:dyDescent="0.15">
      <c r="AL5315" s="311"/>
    </row>
    <row r="5316" spans="38:38" x14ac:dyDescent="0.15">
      <c r="AL5316" s="311"/>
    </row>
    <row r="5317" spans="38:38" x14ac:dyDescent="0.15">
      <c r="AL5317" s="311"/>
    </row>
    <row r="5318" spans="38:38" x14ac:dyDescent="0.15">
      <c r="AL5318" s="311"/>
    </row>
    <row r="5319" spans="38:38" x14ac:dyDescent="0.15">
      <c r="AL5319" s="311"/>
    </row>
    <row r="5320" spans="38:38" x14ac:dyDescent="0.15">
      <c r="AL5320" s="311"/>
    </row>
    <row r="5321" spans="38:38" x14ac:dyDescent="0.15">
      <c r="AL5321" s="311"/>
    </row>
    <row r="5322" spans="38:38" x14ac:dyDescent="0.15">
      <c r="AL5322" s="311"/>
    </row>
    <row r="5323" spans="38:38" x14ac:dyDescent="0.15">
      <c r="AL5323" s="311"/>
    </row>
    <row r="5324" spans="38:38" x14ac:dyDescent="0.15">
      <c r="AL5324" s="311"/>
    </row>
    <row r="5325" spans="38:38" x14ac:dyDescent="0.15">
      <c r="AL5325" s="311"/>
    </row>
    <row r="5326" spans="38:38" x14ac:dyDescent="0.15">
      <c r="AL5326" s="311"/>
    </row>
    <row r="5327" spans="38:38" x14ac:dyDescent="0.15">
      <c r="AL5327" s="311"/>
    </row>
    <row r="5328" spans="38:38" x14ac:dyDescent="0.15">
      <c r="AL5328" s="311"/>
    </row>
    <row r="5329" spans="38:38" x14ac:dyDescent="0.15">
      <c r="AL5329" s="311"/>
    </row>
    <row r="5330" spans="38:38" x14ac:dyDescent="0.15">
      <c r="AL5330" s="311"/>
    </row>
    <row r="5331" spans="38:38" x14ac:dyDescent="0.15">
      <c r="AL5331" s="311"/>
    </row>
    <row r="5332" spans="38:38" x14ac:dyDescent="0.15">
      <c r="AL5332" s="311"/>
    </row>
    <row r="5333" spans="38:38" x14ac:dyDescent="0.15">
      <c r="AL5333" s="311"/>
    </row>
    <row r="5334" spans="38:38" x14ac:dyDescent="0.15">
      <c r="AL5334" s="311"/>
    </row>
    <row r="5335" spans="38:38" x14ac:dyDescent="0.15">
      <c r="AL5335" s="311"/>
    </row>
    <row r="5336" spans="38:38" x14ac:dyDescent="0.15">
      <c r="AL5336" s="311"/>
    </row>
    <row r="5337" spans="38:38" x14ac:dyDescent="0.15">
      <c r="AL5337" s="311"/>
    </row>
    <row r="5338" spans="38:38" x14ac:dyDescent="0.15">
      <c r="AL5338" s="311"/>
    </row>
    <row r="5339" spans="38:38" x14ac:dyDescent="0.15">
      <c r="AL5339" s="311"/>
    </row>
    <row r="5340" spans="38:38" x14ac:dyDescent="0.15">
      <c r="AL5340" s="311"/>
    </row>
    <row r="5341" spans="38:38" x14ac:dyDescent="0.15">
      <c r="AL5341" s="311"/>
    </row>
    <row r="5342" spans="38:38" x14ac:dyDescent="0.15">
      <c r="AL5342" s="311"/>
    </row>
    <row r="5343" spans="38:38" x14ac:dyDescent="0.15">
      <c r="AL5343" s="311"/>
    </row>
    <row r="5344" spans="38:38" x14ac:dyDescent="0.15">
      <c r="AL5344" s="311"/>
    </row>
    <row r="5345" spans="38:38" x14ac:dyDescent="0.15">
      <c r="AL5345" s="311"/>
    </row>
    <row r="5346" spans="38:38" x14ac:dyDescent="0.15">
      <c r="AL5346" s="311"/>
    </row>
    <row r="5347" spans="38:38" x14ac:dyDescent="0.15">
      <c r="AL5347" s="311"/>
    </row>
    <row r="5348" spans="38:38" x14ac:dyDescent="0.15">
      <c r="AL5348" s="311"/>
    </row>
    <row r="5349" spans="38:38" x14ac:dyDescent="0.15">
      <c r="AL5349" s="311"/>
    </row>
    <row r="5350" spans="38:38" x14ac:dyDescent="0.15">
      <c r="AL5350" s="311"/>
    </row>
    <row r="5351" spans="38:38" x14ac:dyDescent="0.15">
      <c r="AL5351" s="311"/>
    </row>
    <row r="5352" spans="38:38" x14ac:dyDescent="0.15">
      <c r="AL5352" s="311"/>
    </row>
    <row r="5353" spans="38:38" x14ac:dyDescent="0.15">
      <c r="AL5353" s="311"/>
    </row>
    <row r="5354" spans="38:38" x14ac:dyDescent="0.15">
      <c r="AL5354" s="311"/>
    </row>
    <row r="5355" spans="38:38" x14ac:dyDescent="0.15">
      <c r="AL5355" s="311"/>
    </row>
    <row r="5356" spans="38:38" x14ac:dyDescent="0.15">
      <c r="AL5356" s="311"/>
    </row>
    <row r="5357" spans="38:38" x14ac:dyDescent="0.15">
      <c r="AL5357" s="311"/>
    </row>
    <row r="5358" spans="38:38" x14ac:dyDescent="0.15">
      <c r="AL5358" s="311"/>
    </row>
    <row r="5359" spans="38:38" x14ac:dyDescent="0.15">
      <c r="AL5359" s="311"/>
    </row>
    <row r="5360" spans="38:38" x14ac:dyDescent="0.15">
      <c r="AL5360" s="311"/>
    </row>
    <row r="5361" spans="38:38" x14ac:dyDescent="0.15">
      <c r="AL5361" s="311"/>
    </row>
    <row r="5362" spans="38:38" x14ac:dyDescent="0.15">
      <c r="AL5362" s="311"/>
    </row>
    <row r="5363" spans="38:38" x14ac:dyDescent="0.15">
      <c r="AL5363" s="311"/>
    </row>
    <row r="5364" spans="38:38" x14ac:dyDescent="0.15">
      <c r="AL5364" s="311"/>
    </row>
    <row r="5365" spans="38:38" x14ac:dyDescent="0.15">
      <c r="AL5365" s="311"/>
    </row>
    <row r="5366" spans="38:38" x14ac:dyDescent="0.15">
      <c r="AL5366" s="311"/>
    </row>
    <row r="5367" spans="38:38" x14ac:dyDescent="0.15">
      <c r="AL5367" s="311"/>
    </row>
    <row r="5368" spans="38:38" x14ac:dyDescent="0.15">
      <c r="AL5368" s="311"/>
    </row>
    <row r="5369" spans="38:38" x14ac:dyDescent="0.15">
      <c r="AL5369" s="311"/>
    </row>
    <row r="5370" spans="38:38" x14ac:dyDescent="0.15">
      <c r="AL5370" s="311"/>
    </row>
    <row r="5371" spans="38:38" x14ac:dyDescent="0.15">
      <c r="AL5371" s="311"/>
    </row>
    <row r="5372" spans="38:38" x14ac:dyDescent="0.15">
      <c r="AL5372" s="311"/>
    </row>
    <row r="5373" spans="38:38" x14ac:dyDescent="0.15">
      <c r="AL5373" s="311"/>
    </row>
    <row r="5374" spans="38:38" x14ac:dyDescent="0.15">
      <c r="AL5374" s="311"/>
    </row>
    <row r="5375" spans="38:38" x14ac:dyDescent="0.15">
      <c r="AL5375" s="311"/>
    </row>
    <row r="5376" spans="38:38" x14ac:dyDescent="0.15">
      <c r="AL5376" s="311"/>
    </row>
    <row r="5377" spans="38:38" x14ac:dyDescent="0.15">
      <c r="AL5377" s="311"/>
    </row>
    <row r="5378" spans="38:38" x14ac:dyDescent="0.15">
      <c r="AL5378" s="311"/>
    </row>
    <row r="5379" spans="38:38" x14ac:dyDescent="0.15">
      <c r="AL5379" s="311"/>
    </row>
    <row r="5380" spans="38:38" x14ac:dyDescent="0.15">
      <c r="AL5380" s="311"/>
    </row>
    <row r="5381" spans="38:38" x14ac:dyDescent="0.15">
      <c r="AL5381" s="311"/>
    </row>
    <row r="5382" spans="38:38" x14ac:dyDescent="0.15">
      <c r="AL5382" s="311"/>
    </row>
    <row r="5383" spans="38:38" x14ac:dyDescent="0.15">
      <c r="AL5383" s="311"/>
    </row>
    <row r="5384" spans="38:38" x14ac:dyDescent="0.15">
      <c r="AL5384" s="311"/>
    </row>
    <row r="5385" spans="38:38" x14ac:dyDescent="0.15">
      <c r="AL5385" s="311"/>
    </row>
    <row r="5386" spans="38:38" x14ac:dyDescent="0.15">
      <c r="AL5386" s="311"/>
    </row>
    <row r="5387" spans="38:38" x14ac:dyDescent="0.15">
      <c r="AL5387" s="311"/>
    </row>
    <row r="5388" spans="38:38" x14ac:dyDescent="0.15">
      <c r="AL5388" s="311"/>
    </row>
    <row r="5389" spans="38:38" x14ac:dyDescent="0.15">
      <c r="AL5389" s="311"/>
    </row>
    <row r="5390" spans="38:38" x14ac:dyDescent="0.15">
      <c r="AL5390" s="311"/>
    </row>
    <row r="5391" spans="38:38" x14ac:dyDescent="0.15">
      <c r="AL5391" s="311"/>
    </row>
    <row r="5392" spans="38:38" x14ac:dyDescent="0.15">
      <c r="AL5392" s="311"/>
    </row>
    <row r="5393" spans="38:38" x14ac:dyDescent="0.15">
      <c r="AL5393" s="311"/>
    </row>
    <row r="5394" spans="38:38" x14ac:dyDescent="0.15">
      <c r="AL5394" s="311"/>
    </row>
    <row r="5395" spans="38:38" x14ac:dyDescent="0.15">
      <c r="AL5395" s="311"/>
    </row>
    <row r="5396" spans="38:38" x14ac:dyDescent="0.15">
      <c r="AL5396" s="311"/>
    </row>
    <row r="5397" spans="38:38" x14ac:dyDescent="0.15">
      <c r="AL5397" s="311"/>
    </row>
    <row r="5398" spans="38:38" x14ac:dyDescent="0.15">
      <c r="AL5398" s="311"/>
    </row>
    <row r="5399" spans="38:38" x14ac:dyDescent="0.15">
      <c r="AL5399" s="311"/>
    </row>
    <row r="5400" spans="38:38" x14ac:dyDescent="0.15">
      <c r="AL5400" s="311"/>
    </row>
    <row r="5401" spans="38:38" x14ac:dyDescent="0.15">
      <c r="AL5401" s="311"/>
    </row>
    <row r="5402" spans="38:38" x14ac:dyDescent="0.15">
      <c r="AL5402" s="311"/>
    </row>
    <row r="5403" spans="38:38" x14ac:dyDescent="0.15">
      <c r="AL5403" s="311"/>
    </row>
    <row r="5404" spans="38:38" x14ac:dyDescent="0.15">
      <c r="AL5404" s="311"/>
    </row>
    <row r="5405" spans="38:38" x14ac:dyDescent="0.15">
      <c r="AL5405" s="311"/>
    </row>
    <row r="5406" spans="38:38" x14ac:dyDescent="0.15">
      <c r="AL5406" s="311"/>
    </row>
    <row r="5407" spans="38:38" x14ac:dyDescent="0.15">
      <c r="AL5407" s="311"/>
    </row>
    <row r="5408" spans="38:38" x14ac:dyDescent="0.15">
      <c r="AL5408" s="311"/>
    </row>
    <row r="5409" spans="38:38" x14ac:dyDescent="0.15">
      <c r="AL5409" s="311"/>
    </row>
    <row r="5410" spans="38:38" x14ac:dyDescent="0.15">
      <c r="AL5410" s="311"/>
    </row>
    <row r="5411" spans="38:38" x14ac:dyDescent="0.15">
      <c r="AL5411" s="311"/>
    </row>
    <row r="5412" spans="38:38" x14ac:dyDescent="0.15">
      <c r="AL5412" s="311"/>
    </row>
    <row r="5413" spans="38:38" x14ac:dyDescent="0.15">
      <c r="AL5413" s="311"/>
    </row>
    <row r="5414" spans="38:38" x14ac:dyDescent="0.15">
      <c r="AL5414" s="311"/>
    </row>
    <row r="5415" spans="38:38" x14ac:dyDescent="0.15">
      <c r="AL5415" s="311"/>
    </row>
    <row r="5416" spans="38:38" x14ac:dyDescent="0.15">
      <c r="AL5416" s="311"/>
    </row>
    <row r="5417" spans="38:38" x14ac:dyDescent="0.15">
      <c r="AL5417" s="311"/>
    </row>
    <row r="5418" spans="38:38" x14ac:dyDescent="0.15">
      <c r="AL5418" s="311"/>
    </row>
    <row r="5419" spans="38:38" x14ac:dyDescent="0.15">
      <c r="AL5419" s="311"/>
    </row>
    <row r="5420" spans="38:38" x14ac:dyDescent="0.15">
      <c r="AL5420" s="311"/>
    </row>
    <row r="5421" spans="38:38" x14ac:dyDescent="0.15">
      <c r="AL5421" s="311"/>
    </row>
    <row r="5422" spans="38:38" x14ac:dyDescent="0.15">
      <c r="AL5422" s="311"/>
    </row>
    <row r="5423" spans="38:38" x14ac:dyDescent="0.15">
      <c r="AL5423" s="311"/>
    </row>
    <row r="5424" spans="38:38" x14ac:dyDescent="0.15">
      <c r="AL5424" s="311"/>
    </row>
    <row r="5425" spans="38:38" x14ac:dyDescent="0.15">
      <c r="AL5425" s="311"/>
    </row>
    <row r="5426" spans="38:38" x14ac:dyDescent="0.15">
      <c r="AL5426" s="311"/>
    </row>
    <row r="5427" spans="38:38" x14ac:dyDescent="0.15">
      <c r="AL5427" s="311"/>
    </row>
    <row r="5428" spans="38:38" x14ac:dyDescent="0.15">
      <c r="AL5428" s="311"/>
    </row>
    <row r="5429" spans="38:38" x14ac:dyDescent="0.15">
      <c r="AL5429" s="311"/>
    </row>
    <row r="5430" spans="38:38" x14ac:dyDescent="0.15">
      <c r="AL5430" s="311"/>
    </row>
    <row r="5431" spans="38:38" x14ac:dyDescent="0.15">
      <c r="AL5431" s="311"/>
    </row>
    <row r="5432" spans="38:38" x14ac:dyDescent="0.15">
      <c r="AL5432" s="311"/>
    </row>
    <row r="5433" spans="38:38" x14ac:dyDescent="0.15">
      <c r="AL5433" s="311"/>
    </row>
    <row r="5434" spans="38:38" x14ac:dyDescent="0.15">
      <c r="AL5434" s="311"/>
    </row>
    <row r="5435" spans="38:38" x14ac:dyDescent="0.15">
      <c r="AL5435" s="311"/>
    </row>
    <row r="5436" spans="38:38" x14ac:dyDescent="0.15">
      <c r="AL5436" s="311"/>
    </row>
    <row r="5437" spans="38:38" x14ac:dyDescent="0.15">
      <c r="AL5437" s="311"/>
    </row>
    <row r="5438" spans="38:38" x14ac:dyDescent="0.15">
      <c r="AL5438" s="311"/>
    </row>
    <row r="5439" spans="38:38" x14ac:dyDescent="0.15">
      <c r="AL5439" s="311"/>
    </row>
    <row r="5440" spans="38:38" x14ac:dyDescent="0.15">
      <c r="AL5440" s="311"/>
    </row>
    <row r="5441" spans="38:38" x14ac:dyDescent="0.15">
      <c r="AL5441" s="311"/>
    </row>
    <row r="5442" spans="38:38" x14ac:dyDescent="0.15">
      <c r="AL5442" s="311"/>
    </row>
    <row r="5443" spans="38:38" x14ac:dyDescent="0.15">
      <c r="AL5443" s="311"/>
    </row>
    <row r="5444" spans="38:38" x14ac:dyDescent="0.15">
      <c r="AL5444" s="311"/>
    </row>
    <row r="5445" spans="38:38" x14ac:dyDescent="0.15">
      <c r="AL5445" s="311"/>
    </row>
    <row r="5446" spans="38:38" x14ac:dyDescent="0.15">
      <c r="AL5446" s="311"/>
    </row>
    <row r="5447" spans="38:38" x14ac:dyDescent="0.15">
      <c r="AL5447" s="311"/>
    </row>
    <row r="5448" spans="38:38" x14ac:dyDescent="0.15">
      <c r="AL5448" s="311"/>
    </row>
    <row r="5449" spans="38:38" x14ac:dyDescent="0.15">
      <c r="AL5449" s="311"/>
    </row>
    <row r="5450" spans="38:38" x14ac:dyDescent="0.15">
      <c r="AL5450" s="311"/>
    </row>
    <row r="5451" spans="38:38" x14ac:dyDescent="0.15">
      <c r="AL5451" s="311"/>
    </row>
    <row r="5452" spans="38:38" x14ac:dyDescent="0.15">
      <c r="AL5452" s="311"/>
    </row>
    <row r="5453" spans="38:38" x14ac:dyDescent="0.15">
      <c r="AL5453" s="311"/>
    </row>
    <row r="5454" spans="38:38" x14ac:dyDescent="0.15">
      <c r="AL5454" s="311"/>
    </row>
    <row r="5455" spans="38:38" x14ac:dyDescent="0.15">
      <c r="AL5455" s="311"/>
    </row>
    <row r="5456" spans="38:38" x14ac:dyDescent="0.15">
      <c r="AL5456" s="311"/>
    </row>
    <row r="5457" spans="38:38" x14ac:dyDescent="0.15">
      <c r="AL5457" s="311"/>
    </row>
    <row r="5458" spans="38:38" x14ac:dyDescent="0.15">
      <c r="AL5458" s="311"/>
    </row>
    <row r="5459" spans="38:38" x14ac:dyDescent="0.15">
      <c r="AL5459" s="311"/>
    </row>
    <row r="5460" spans="38:38" x14ac:dyDescent="0.15">
      <c r="AL5460" s="311"/>
    </row>
    <row r="5461" spans="38:38" x14ac:dyDescent="0.15">
      <c r="AL5461" s="311"/>
    </row>
    <row r="5462" spans="38:38" x14ac:dyDescent="0.15">
      <c r="AL5462" s="311"/>
    </row>
    <row r="5463" spans="38:38" x14ac:dyDescent="0.15">
      <c r="AL5463" s="311"/>
    </row>
    <row r="5464" spans="38:38" x14ac:dyDescent="0.15">
      <c r="AL5464" s="311"/>
    </row>
    <row r="5465" spans="38:38" x14ac:dyDescent="0.15">
      <c r="AL5465" s="311"/>
    </row>
    <row r="5466" spans="38:38" x14ac:dyDescent="0.15">
      <c r="AL5466" s="311"/>
    </row>
    <row r="5467" spans="38:38" x14ac:dyDescent="0.15">
      <c r="AL5467" s="311"/>
    </row>
    <row r="5468" spans="38:38" x14ac:dyDescent="0.15">
      <c r="AL5468" s="311"/>
    </row>
    <row r="5469" spans="38:38" x14ac:dyDescent="0.15">
      <c r="AL5469" s="311"/>
    </row>
    <row r="5470" spans="38:38" x14ac:dyDescent="0.15">
      <c r="AL5470" s="311"/>
    </row>
    <row r="5471" spans="38:38" x14ac:dyDescent="0.15">
      <c r="AL5471" s="311"/>
    </row>
    <row r="5472" spans="38:38" x14ac:dyDescent="0.15">
      <c r="AL5472" s="311"/>
    </row>
    <row r="5473" spans="38:38" x14ac:dyDescent="0.15">
      <c r="AL5473" s="311"/>
    </row>
    <row r="5474" spans="38:38" x14ac:dyDescent="0.15">
      <c r="AL5474" s="311"/>
    </row>
    <row r="5475" spans="38:38" x14ac:dyDescent="0.15">
      <c r="AL5475" s="311"/>
    </row>
    <row r="5476" spans="38:38" x14ac:dyDescent="0.15">
      <c r="AL5476" s="311"/>
    </row>
    <row r="5477" spans="38:38" x14ac:dyDescent="0.15">
      <c r="AL5477" s="311"/>
    </row>
    <row r="5478" spans="38:38" x14ac:dyDescent="0.15">
      <c r="AL5478" s="311"/>
    </row>
    <row r="5479" spans="38:38" x14ac:dyDescent="0.15">
      <c r="AL5479" s="311"/>
    </row>
    <row r="5480" spans="38:38" x14ac:dyDescent="0.15">
      <c r="AL5480" s="311"/>
    </row>
    <row r="5481" spans="38:38" x14ac:dyDescent="0.15">
      <c r="AL5481" s="311"/>
    </row>
    <row r="5482" spans="38:38" x14ac:dyDescent="0.15">
      <c r="AL5482" s="311"/>
    </row>
    <row r="5483" spans="38:38" x14ac:dyDescent="0.15">
      <c r="AL5483" s="311"/>
    </row>
    <row r="5484" spans="38:38" x14ac:dyDescent="0.15">
      <c r="AL5484" s="311"/>
    </row>
    <row r="5485" spans="38:38" x14ac:dyDescent="0.15">
      <c r="AL5485" s="311"/>
    </row>
    <row r="5486" spans="38:38" x14ac:dyDescent="0.15">
      <c r="AL5486" s="311"/>
    </row>
    <row r="5487" spans="38:38" x14ac:dyDescent="0.15">
      <c r="AL5487" s="311"/>
    </row>
    <row r="5488" spans="38:38" x14ac:dyDescent="0.15">
      <c r="AL5488" s="311"/>
    </row>
    <row r="5489" spans="38:38" x14ac:dyDescent="0.15">
      <c r="AL5489" s="311"/>
    </row>
    <row r="5490" spans="38:38" x14ac:dyDescent="0.15">
      <c r="AL5490" s="311"/>
    </row>
    <row r="5491" spans="38:38" x14ac:dyDescent="0.15">
      <c r="AL5491" s="311"/>
    </row>
    <row r="5492" spans="38:38" x14ac:dyDescent="0.15">
      <c r="AL5492" s="311"/>
    </row>
    <row r="5493" spans="38:38" x14ac:dyDescent="0.15">
      <c r="AL5493" s="311"/>
    </row>
    <row r="5494" spans="38:38" x14ac:dyDescent="0.15">
      <c r="AL5494" s="311"/>
    </row>
    <row r="5495" spans="38:38" x14ac:dyDescent="0.15">
      <c r="AL5495" s="311"/>
    </row>
    <row r="5496" spans="38:38" x14ac:dyDescent="0.15">
      <c r="AL5496" s="311"/>
    </row>
    <row r="5497" spans="38:38" x14ac:dyDescent="0.15">
      <c r="AL5497" s="311"/>
    </row>
    <row r="5498" spans="38:38" x14ac:dyDescent="0.15">
      <c r="AL5498" s="311"/>
    </row>
    <row r="5499" spans="38:38" x14ac:dyDescent="0.15">
      <c r="AL5499" s="311"/>
    </row>
    <row r="5500" spans="38:38" x14ac:dyDescent="0.15">
      <c r="AL5500" s="311"/>
    </row>
    <row r="5501" spans="38:38" x14ac:dyDescent="0.15">
      <c r="AL5501" s="311"/>
    </row>
    <row r="5502" spans="38:38" x14ac:dyDescent="0.15">
      <c r="AL5502" s="311"/>
    </row>
    <row r="5503" spans="38:38" x14ac:dyDescent="0.15">
      <c r="AL5503" s="311"/>
    </row>
    <row r="5504" spans="38:38" x14ac:dyDescent="0.15">
      <c r="AL5504" s="311"/>
    </row>
    <row r="5505" spans="38:38" x14ac:dyDescent="0.15">
      <c r="AL5505" s="311"/>
    </row>
    <row r="5506" spans="38:38" x14ac:dyDescent="0.15">
      <c r="AL5506" s="311"/>
    </row>
    <row r="5507" spans="38:38" x14ac:dyDescent="0.15">
      <c r="AL5507" s="311"/>
    </row>
    <row r="5508" spans="38:38" x14ac:dyDescent="0.15">
      <c r="AL5508" s="311"/>
    </row>
    <row r="5509" spans="38:38" x14ac:dyDescent="0.15">
      <c r="AL5509" s="311"/>
    </row>
    <row r="5510" spans="38:38" x14ac:dyDescent="0.15">
      <c r="AL5510" s="311"/>
    </row>
    <row r="5511" spans="38:38" x14ac:dyDescent="0.15">
      <c r="AL5511" s="311"/>
    </row>
    <row r="5512" spans="38:38" x14ac:dyDescent="0.15">
      <c r="AL5512" s="311"/>
    </row>
    <row r="5513" spans="38:38" x14ac:dyDescent="0.15">
      <c r="AL5513" s="311"/>
    </row>
    <row r="5514" spans="38:38" x14ac:dyDescent="0.15">
      <c r="AL5514" s="311"/>
    </row>
    <row r="5515" spans="38:38" x14ac:dyDescent="0.15">
      <c r="AL5515" s="311"/>
    </row>
    <row r="5516" spans="38:38" x14ac:dyDescent="0.15">
      <c r="AL5516" s="311"/>
    </row>
    <row r="5517" spans="38:38" x14ac:dyDescent="0.15">
      <c r="AL5517" s="311"/>
    </row>
    <row r="5518" spans="38:38" x14ac:dyDescent="0.15">
      <c r="AL5518" s="311"/>
    </row>
    <row r="5519" spans="38:38" x14ac:dyDescent="0.15">
      <c r="AL5519" s="311"/>
    </row>
    <row r="5520" spans="38:38" x14ac:dyDescent="0.15">
      <c r="AL5520" s="311"/>
    </row>
    <row r="5521" spans="38:38" x14ac:dyDescent="0.15">
      <c r="AL5521" s="311"/>
    </row>
    <row r="5522" spans="38:38" x14ac:dyDescent="0.15">
      <c r="AL5522" s="311"/>
    </row>
    <row r="5523" spans="38:38" x14ac:dyDescent="0.15">
      <c r="AL5523" s="311"/>
    </row>
    <row r="5524" spans="38:38" x14ac:dyDescent="0.15">
      <c r="AL5524" s="311"/>
    </row>
    <row r="5525" spans="38:38" x14ac:dyDescent="0.15">
      <c r="AL5525" s="311"/>
    </row>
    <row r="5526" spans="38:38" x14ac:dyDescent="0.15">
      <c r="AL5526" s="311"/>
    </row>
    <row r="5527" spans="38:38" x14ac:dyDescent="0.15">
      <c r="AL5527" s="311"/>
    </row>
    <row r="5528" spans="38:38" x14ac:dyDescent="0.15">
      <c r="AL5528" s="311"/>
    </row>
    <row r="5529" spans="38:38" x14ac:dyDescent="0.15">
      <c r="AL5529" s="311"/>
    </row>
    <row r="5530" spans="38:38" x14ac:dyDescent="0.15">
      <c r="AL5530" s="311"/>
    </row>
    <row r="5531" spans="38:38" x14ac:dyDescent="0.15">
      <c r="AL5531" s="311"/>
    </row>
    <row r="5532" spans="38:38" x14ac:dyDescent="0.15">
      <c r="AL5532" s="311"/>
    </row>
    <row r="5533" spans="38:38" x14ac:dyDescent="0.15">
      <c r="AL5533" s="311"/>
    </row>
    <row r="5534" spans="38:38" x14ac:dyDescent="0.15">
      <c r="AL5534" s="311"/>
    </row>
    <row r="5535" spans="38:38" x14ac:dyDescent="0.15">
      <c r="AL5535" s="311"/>
    </row>
    <row r="5536" spans="38:38" x14ac:dyDescent="0.15">
      <c r="AL5536" s="311"/>
    </row>
    <row r="5537" spans="38:38" x14ac:dyDescent="0.15">
      <c r="AL5537" s="311"/>
    </row>
    <row r="5538" spans="38:38" x14ac:dyDescent="0.15">
      <c r="AL5538" s="311"/>
    </row>
    <row r="5539" spans="38:38" x14ac:dyDescent="0.15">
      <c r="AL5539" s="311"/>
    </row>
    <row r="5540" spans="38:38" x14ac:dyDescent="0.15">
      <c r="AL5540" s="311"/>
    </row>
    <row r="5541" spans="38:38" x14ac:dyDescent="0.15">
      <c r="AL5541" s="311"/>
    </row>
    <row r="5542" spans="38:38" x14ac:dyDescent="0.15">
      <c r="AL5542" s="311"/>
    </row>
    <row r="5543" spans="38:38" x14ac:dyDescent="0.15">
      <c r="AL5543" s="311"/>
    </row>
    <row r="5544" spans="38:38" x14ac:dyDescent="0.15">
      <c r="AL5544" s="311"/>
    </row>
    <row r="5545" spans="38:38" x14ac:dyDescent="0.15">
      <c r="AL5545" s="311"/>
    </row>
    <row r="5546" spans="38:38" x14ac:dyDescent="0.15">
      <c r="AL5546" s="311"/>
    </row>
    <row r="5547" spans="38:38" x14ac:dyDescent="0.15">
      <c r="AL5547" s="311"/>
    </row>
    <row r="5548" spans="38:38" x14ac:dyDescent="0.15">
      <c r="AL5548" s="311"/>
    </row>
    <row r="5549" spans="38:38" x14ac:dyDescent="0.15">
      <c r="AL5549" s="311"/>
    </row>
    <row r="5550" spans="38:38" x14ac:dyDescent="0.15">
      <c r="AL5550" s="311"/>
    </row>
    <row r="5551" spans="38:38" x14ac:dyDescent="0.15">
      <c r="AL5551" s="311"/>
    </row>
    <row r="5552" spans="38:38" x14ac:dyDescent="0.15">
      <c r="AL5552" s="311"/>
    </row>
    <row r="5553" spans="38:38" x14ac:dyDescent="0.15">
      <c r="AL5553" s="311"/>
    </row>
    <row r="5554" spans="38:38" x14ac:dyDescent="0.15">
      <c r="AL5554" s="311"/>
    </row>
    <row r="5555" spans="38:38" x14ac:dyDescent="0.15">
      <c r="AL5555" s="311"/>
    </row>
    <row r="5556" spans="38:38" x14ac:dyDescent="0.15">
      <c r="AL5556" s="311"/>
    </row>
    <row r="5557" spans="38:38" x14ac:dyDescent="0.15">
      <c r="AL5557" s="311"/>
    </row>
    <row r="5558" spans="38:38" x14ac:dyDescent="0.15">
      <c r="AL5558" s="311"/>
    </row>
    <row r="5559" spans="38:38" x14ac:dyDescent="0.15">
      <c r="AL5559" s="311"/>
    </row>
    <row r="5560" spans="38:38" x14ac:dyDescent="0.15">
      <c r="AL5560" s="311"/>
    </row>
    <row r="5561" spans="38:38" x14ac:dyDescent="0.15">
      <c r="AL5561" s="311"/>
    </row>
    <row r="5562" spans="38:38" x14ac:dyDescent="0.15">
      <c r="AL5562" s="311"/>
    </row>
    <row r="5563" spans="38:38" x14ac:dyDescent="0.15">
      <c r="AL5563" s="311"/>
    </row>
    <row r="5564" spans="38:38" x14ac:dyDescent="0.15">
      <c r="AL5564" s="311"/>
    </row>
    <row r="5565" spans="38:38" x14ac:dyDescent="0.15">
      <c r="AL5565" s="311"/>
    </row>
    <row r="5566" spans="38:38" x14ac:dyDescent="0.15">
      <c r="AL5566" s="311"/>
    </row>
    <row r="5567" spans="38:38" x14ac:dyDescent="0.15">
      <c r="AL5567" s="311"/>
    </row>
    <row r="5568" spans="38:38" x14ac:dyDescent="0.15">
      <c r="AL5568" s="311"/>
    </row>
    <row r="5569" spans="38:38" x14ac:dyDescent="0.15">
      <c r="AL5569" s="311"/>
    </row>
    <row r="5570" spans="38:38" x14ac:dyDescent="0.15">
      <c r="AL5570" s="311"/>
    </row>
    <row r="5571" spans="38:38" x14ac:dyDescent="0.15">
      <c r="AL5571" s="311"/>
    </row>
    <row r="5572" spans="38:38" x14ac:dyDescent="0.15">
      <c r="AL5572" s="311"/>
    </row>
    <row r="5573" spans="38:38" x14ac:dyDescent="0.15">
      <c r="AL5573" s="311"/>
    </row>
    <row r="5574" spans="38:38" x14ac:dyDescent="0.15">
      <c r="AL5574" s="311"/>
    </row>
    <row r="5575" spans="38:38" x14ac:dyDescent="0.15">
      <c r="AL5575" s="311"/>
    </row>
    <row r="5576" spans="38:38" x14ac:dyDescent="0.15">
      <c r="AL5576" s="311"/>
    </row>
    <row r="5577" spans="38:38" x14ac:dyDescent="0.15">
      <c r="AL5577" s="311"/>
    </row>
    <row r="5578" spans="38:38" x14ac:dyDescent="0.15">
      <c r="AL5578" s="311"/>
    </row>
    <row r="5579" spans="38:38" x14ac:dyDescent="0.15">
      <c r="AL5579" s="311"/>
    </row>
    <row r="5580" spans="38:38" x14ac:dyDescent="0.15">
      <c r="AL5580" s="311"/>
    </row>
    <row r="5581" spans="38:38" x14ac:dyDescent="0.15">
      <c r="AL5581" s="311"/>
    </row>
    <row r="5582" spans="38:38" x14ac:dyDescent="0.15">
      <c r="AL5582" s="311"/>
    </row>
    <row r="5583" spans="38:38" x14ac:dyDescent="0.15">
      <c r="AL5583" s="311"/>
    </row>
    <row r="5584" spans="38:38" x14ac:dyDescent="0.15">
      <c r="AL5584" s="311"/>
    </row>
    <row r="5585" spans="38:38" x14ac:dyDescent="0.15">
      <c r="AL5585" s="311"/>
    </row>
    <row r="5586" spans="38:38" x14ac:dyDescent="0.15">
      <c r="AL5586" s="311"/>
    </row>
    <row r="5587" spans="38:38" x14ac:dyDescent="0.15">
      <c r="AL5587" s="311"/>
    </row>
    <row r="5588" spans="38:38" x14ac:dyDescent="0.15">
      <c r="AL5588" s="311"/>
    </row>
    <row r="5589" spans="38:38" x14ac:dyDescent="0.15">
      <c r="AL5589" s="311"/>
    </row>
    <row r="5590" spans="38:38" x14ac:dyDescent="0.15">
      <c r="AL5590" s="311"/>
    </row>
    <row r="5591" spans="38:38" x14ac:dyDescent="0.15">
      <c r="AL5591" s="311"/>
    </row>
    <row r="5592" spans="38:38" x14ac:dyDescent="0.15">
      <c r="AL5592" s="311"/>
    </row>
    <row r="5593" spans="38:38" x14ac:dyDescent="0.15">
      <c r="AL5593" s="311"/>
    </row>
    <row r="5594" spans="38:38" x14ac:dyDescent="0.15">
      <c r="AL5594" s="311"/>
    </row>
    <row r="5595" spans="38:38" x14ac:dyDescent="0.15">
      <c r="AL5595" s="311"/>
    </row>
    <row r="5596" spans="38:38" x14ac:dyDescent="0.15">
      <c r="AL5596" s="311"/>
    </row>
    <row r="5597" spans="38:38" x14ac:dyDescent="0.15">
      <c r="AL5597" s="311"/>
    </row>
    <row r="5598" spans="38:38" x14ac:dyDescent="0.15">
      <c r="AL5598" s="311"/>
    </row>
    <row r="5599" spans="38:38" x14ac:dyDescent="0.15">
      <c r="AL5599" s="311"/>
    </row>
    <row r="5600" spans="38:38" x14ac:dyDescent="0.15">
      <c r="AL5600" s="311"/>
    </row>
    <row r="5601" spans="38:38" x14ac:dyDescent="0.15">
      <c r="AL5601" s="311"/>
    </row>
    <row r="5602" spans="38:38" x14ac:dyDescent="0.15">
      <c r="AL5602" s="311"/>
    </row>
    <row r="5603" spans="38:38" x14ac:dyDescent="0.15">
      <c r="AL5603" s="311"/>
    </row>
    <row r="5604" spans="38:38" x14ac:dyDescent="0.15">
      <c r="AL5604" s="311"/>
    </row>
    <row r="5605" spans="38:38" x14ac:dyDescent="0.15">
      <c r="AL5605" s="311"/>
    </row>
    <row r="5606" spans="38:38" x14ac:dyDescent="0.15">
      <c r="AL5606" s="311"/>
    </row>
    <row r="5607" spans="38:38" x14ac:dyDescent="0.15">
      <c r="AL5607" s="311"/>
    </row>
    <row r="5608" spans="38:38" x14ac:dyDescent="0.15">
      <c r="AL5608" s="311"/>
    </row>
    <row r="5609" spans="38:38" x14ac:dyDescent="0.15">
      <c r="AL5609" s="311"/>
    </row>
    <row r="5610" spans="38:38" x14ac:dyDescent="0.15">
      <c r="AL5610" s="311"/>
    </row>
    <row r="5611" spans="38:38" x14ac:dyDescent="0.15">
      <c r="AL5611" s="311"/>
    </row>
    <row r="5612" spans="38:38" x14ac:dyDescent="0.15">
      <c r="AL5612" s="311"/>
    </row>
    <row r="5613" spans="38:38" x14ac:dyDescent="0.15">
      <c r="AL5613" s="311"/>
    </row>
    <row r="5614" spans="38:38" x14ac:dyDescent="0.15">
      <c r="AL5614" s="311"/>
    </row>
    <row r="5615" spans="38:38" x14ac:dyDescent="0.15">
      <c r="AL5615" s="311"/>
    </row>
    <row r="5616" spans="38:38" x14ac:dyDescent="0.15">
      <c r="AL5616" s="311"/>
    </row>
    <row r="5617" spans="38:38" x14ac:dyDescent="0.15">
      <c r="AL5617" s="311"/>
    </row>
    <row r="5618" spans="38:38" x14ac:dyDescent="0.15">
      <c r="AL5618" s="311"/>
    </row>
    <row r="5619" spans="38:38" x14ac:dyDescent="0.15">
      <c r="AL5619" s="311"/>
    </row>
    <row r="5620" spans="38:38" x14ac:dyDescent="0.15">
      <c r="AL5620" s="311"/>
    </row>
    <row r="5621" spans="38:38" x14ac:dyDescent="0.15">
      <c r="AL5621" s="311"/>
    </row>
    <row r="5622" spans="38:38" x14ac:dyDescent="0.15">
      <c r="AL5622" s="311"/>
    </row>
    <row r="5623" spans="38:38" x14ac:dyDescent="0.15">
      <c r="AL5623" s="311"/>
    </row>
    <row r="5624" spans="38:38" x14ac:dyDescent="0.15">
      <c r="AL5624" s="311"/>
    </row>
    <row r="5625" spans="38:38" x14ac:dyDescent="0.15">
      <c r="AL5625" s="311"/>
    </row>
    <row r="5626" spans="38:38" x14ac:dyDescent="0.15">
      <c r="AL5626" s="311"/>
    </row>
    <row r="5627" spans="38:38" x14ac:dyDescent="0.15">
      <c r="AL5627" s="311"/>
    </row>
    <row r="5628" spans="38:38" x14ac:dyDescent="0.15">
      <c r="AL5628" s="311"/>
    </row>
    <row r="5629" spans="38:38" x14ac:dyDescent="0.15">
      <c r="AL5629" s="311"/>
    </row>
    <row r="5630" spans="38:38" x14ac:dyDescent="0.15">
      <c r="AL5630" s="311"/>
    </row>
    <row r="5631" spans="38:38" x14ac:dyDescent="0.15">
      <c r="AL5631" s="311"/>
    </row>
    <row r="5632" spans="38:38" x14ac:dyDescent="0.15">
      <c r="AL5632" s="311"/>
    </row>
    <row r="5633" spans="38:38" x14ac:dyDescent="0.15">
      <c r="AL5633" s="311"/>
    </row>
    <row r="5634" spans="38:38" x14ac:dyDescent="0.15">
      <c r="AL5634" s="311"/>
    </row>
    <row r="5635" spans="38:38" x14ac:dyDescent="0.15">
      <c r="AL5635" s="311"/>
    </row>
    <row r="5636" spans="38:38" x14ac:dyDescent="0.15">
      <c r="AL5636" s="311"/>
    </row>
    <row r="5637" spans="38:38" x14ac:dyDescent="0.15">
      <c r="AL5637" s="311"/>
    </row>
    <row r="5638" spans="38:38" x14ac:dyDescent="0.15">
      <c r="AL5638" s="311"/>
    </row>
    <row r="5639" spans="38:38" x14ac:dyDescent="0.15">
      <c r="AL5639" s="311"/>
    </row>
    <row r="5640" spans="38:38" x14ac:dyDescent="0.15">
      <c r="AL5640" s="311"/>
    </row>
    <row r="5641" spans="38:38" x14ac:dyDescent="0.15">
      <c r="AL5641" s="311"/>
    </row>
    <row r="5642" spans="38:38" x14ac:dyDescent="0.15">
      <c r="AL5642" s="311"/>
    </row>
    <row r="5643" spans="38:38" x14ac:dyDescent="0.15">
      <c r="AL5643" s="311"/>
    </row>
    <row r="5644" spans="38:38" x14ac:dyDescent="0.15">
      <c r="AL5644" s="311"/>
    </row>
    <row r="5645" spans="38:38" x14ac:dyDescent="0.15">
      <c r="AL5645" s="311"/>
    </row>
    <row r="5646" spans="38:38" x14ac:dyDescent="0.15">
      <c r="AL5646" s="311"/>
    </row>
    <row r="5647" spans="38:38" x14ac:dyDescent="0.15">
      <c r="AL5647" s="311"/>
    </row>
    <row r="5648" spans="38:38" x14ac:dyDescent="0.15">
      <c r="AL5648" s="311"/>
    </row>
    <row r="5649" spans="38:38" x14ac:dyDescent="0.15">
      <c r="AL5649" s="311"/>
    </row>
    <row r="5650" spans="38:38" x14ac:dyDescent="0.15">
      <c r="AL5650" s="311"/>
    </row>
    <row r="5651" spans="38:38" x14ac:dyDescent="0.15">
      <c r="AL5651" s="311"/>
    </row>
    <row r="5652" spans="38:38" x14ac:dyDescent="0.15">
      <c r="AL5652" s="311"/>
    </row>
    <row r="5653" spans="38:38" x14ac:dyDescent="0.15">
      <c r="AL5653" s="311"/>
    </row>
    <row r="5654" spans="38:38" x14ac:dyDescent="0.15">
      <c r="AL5654" s="311"/>
    </row>
    <row r="5655" spans="38:38" x14ac:dyDescent="0.15">
      <c r="AL5655" s="311"/>
    </row>
    <row r="5656" spans="38:38" x14ac:dyDescent="0.15">
      <c r="AL5656" s="311"/>
    </row>
    <row r="5657" spans="38:38" x14ac:dyDescent="0.15">
      <c r="AL5657" s="311"/>
    </row>
    <row r="5658" spans="38:38" x14ac:dyDescent="0.15">
      <c r="AL5658" s="311"/>
    </row>
    <row r="5659" spans="38:38" x14ac:dyDescent="0.15">
      <c r="AL5659" s="311"/>
    </row>
    <row r="5660" spans="38:38" x14ac:dyDescent="0.15">
      <c r="AL5660" s="311"/>
    </row>
    <row r="5661" spans="38:38" x14ac:dyDescent="0.15">
      <c r="AL5661" s="311"/>
    </row>
    <row r="5662" spans="38:38" x14ac:dyDescent="0.15">
      <c r="AL5662" s="311"/>
    </row>
    <row r="5663" spans="38:38" x14ac:dyDescent="0.15">
      <c r="AL5663" s="311"/>
    </row>
    <row r="5664" spans="38:38" x14ac:dyDescent="0.15">
      <c r="AL5664" s="311"/>
    </row>
    <row r="5665" spans="38:38" x14ac:dyDescent="0.15">
      <c r="AL5665" s="311"/>
    </row>
    <row r="5666" spans="38:38" x14ac:dyDescent="0.15">
      <c r="AL5666" s="311"/>
    </row>
    <row r="5667" spans="38:38" x14ac:dyDescent="0.15">
      <c r="AL5667" s="311"/>
    </row>
    <row r="5668" spans="38:38" x14ac:dyDescent="0.15">
      <c r="AL5668" s="311"/>
    </row>
    <row r="5669" spans="38:38" x14ac:dyDescent="0.15">
      <c r="AL5669" s="311"/>
    </row>
    <row r="5670" spans="38:38" x14ac:dyDescent="0.15">
      <c r="AL5670" s="311"/>
    </row>
    <row r="5671" spans="38:38" x14ac:dyDescent="0.15">
      <c r="AL5671" s="311"/>
    </row>
    <row r="5672" spans="38:38" x14ac:dyDescent="0.15">
      <c r="AL5672" s="311"/>
    </row>
    <row r="5673" spans="38:38" x14ac:dyDescent="0.15">
      <c r="AL5673" s="311"/>
    </row>
    <row r="5674" spans="38:38" x14ac:dyDescent="0.15">
      <c r="AL5674" s="311"/>
    </row>
    <row r="5675" spans="38:38" x14ac:dyDescent="0.15">
      <c r="AL5675" s="311"/>
    </row>
    <row r="5676" spans="38:38" x14ac:dyDescent="0.15">
      <c r="AL5676" s="311"/>
    </row>
    <row r="5677" spans="38:38" x14ac:dyDescent="0.15">
      <c r="AL5677" s="311"/>
    </row>
    <row r="5678" spans="38:38" x14ac:dyDescent="0.15">
      <c r="AL5678" s="311"/>
    </row>
    <row r="5679" spans="38:38" x14ac:dyDescent="0.15">
      <c r="AL5679" s="311"/>
    </row>
    <row r="5680" spans="38:38" x14ac:dyDescent="0.15">
      <c r="AL5680" s="311"/>
    </row>
    <row r="5681" spans="38:38" x14ac:dyDescent="0.15">
      <c r="AL5681" s="311"/>
    </row>
    <row r="5682" spans="38:38" x14ac:dyDescent="0.15">
      <c r="AL5682" s="311"/>
    </row>
    <row r="5683" spans="38:38" x14ac:dyDescent="0.15">
      <c r="AL5683" s="311"/>
    </row>
    <row r="5684" spans="38:38" x14ac:dyDescent="0.15">
      <c r="AL5684" s="311"/>
    </row>
    <row r="5685" spans="38:38" x14ac:dyDescent="0.15">
      <c r="AL5685" s="311"/>
    </row>
    <row r="5686" spans="38:38" x14ac:dyDescent="0.15">
      <c r="AL5686" s="311"/>
    </row>
    <row r="5687" spans="38:38" x14ac:dyDescent="0.15">
      <c r="AL5687" s="311"/>
    </row>
    <row r="5688" spans="38:38" x14ac:dyDescent="0.15">
      <c r="AL5688" s="311"/>
    </row>
    <row r="5689" spans="38:38" x14ac:dyDescent="0.15">
      <c r="AL5689" s="311"/>
    </row>
    <row r="5690" spans="38:38" x14ac:dyDescent="0.15">
      <c r="AL5690" s="311"/>
    </row>
    <row r="5691" spans="38:38" x14ac:dyDescent="0.15">
      <c r="AL5691" s="311"/>
    </row>
    <row r="5692" spans="38:38" x14ac:dyDescent="0.15">
      <c r="AL5692" s="311"/>
    </row>
    <row r="5693" spans="38:38" x14ac:dyDescent="0.15">
      <c r="AL5693" s="311"/>
    </row>
    <row r="5694" spans="38:38" x14ac:dyDescent="0.15">
      <c r="AL5694" s="311"/>
    </row>
    <row r="5695" spans="38:38" x14ac:dyDescent="0.15">
      <c r="AL5695" s="311"/>
    </row>
    <row r="5696" spans="38:38" x14ac:dyDescent="0.15">
      <c r="AL5696" s="311"/>
    </row>
    <row r="5697" spans="38:38" x14ac:dyDescent="0.15">
      <c r="AL5697" s="311"/>
    </row>
    <row r="5698" spans="38:38" x14ac:dyDescent="0.15">
      <c r="AL5698" s="311"/>
    </row>
    <row r="5699" spans="38:38" x14ac:dyDescent="0.15">
      <c r="AL5699" s="311"/>
    </row>
    <row r="5700" spans="38:38" x14ac:dyDescent="0.15">
      <c r="AL5700" s="311"/>
    </row>
    <row r="5701" spans="38:38" x14ac:dyDescent="0.15">
      <c r="AL5701" s="311"/>
    </row>
    <row r="5702" spans="38:38" x14ac:dyDescent="0.15">
      <c r="AL5702" s="311"/>
    </row>
    <row r="5703" spans="38:38" x14ac:dyDescent="0.15">
      <c r="AL5703" s="311"/>
    </row>
    <row r="5704" spans="38:38" x14ac:dyDescent="0.15">
      <c r="AL5704" s="311"/>
    </row>
    <row r="5705" spans="38:38" x14ac:dyDescent="0.15">
      <c r="AL5705" s="311"/>
    </row>
    <row r="5706" spans="38:38" x14ac:dyDescent="0.15">
      <c r="AL5706" s="311"/>
    </row>
    <row r="5707" spans="38:38" x14ac:dyDescent="0.15">
      <c r="AL5707" s="311"/>
    </row>
    <row r="5708" spans="38:38" x14ac:dyDescent="0.15">
      <c r="AL5708" s="311"/>
    </row>
    <row r="5709" spans="38:38" x14ac:dyDescent="0.15">
      <c r="AL5709" s="311"/>
    </row>
    <row r="5710" spans="38:38" x14ac:dyDescent="0.15">
      <c r="AL5710" s="311"/>
    </row>
    <row r="5711" spans="38:38" x14ac:dyDescent="0.15">
      <c r="AL5711" s="311"/>
    </row>
    <row r="5712" spans="38:38" x14ac:dyDescent="0.15">
      <c r="AL5712" s="311"/>
    </row>
    <row r="5713" spans="38:38" x14ac:dyDescent="0.15">
      <c r="AL5713" s="311"/>
    </row>
    <row r="5714" spans="38:38" x14ac:dyDescent="0.15">
      <c r="AL5714" s="311"/>
    </row>
    <row r="5715" spans="38:38" x14ac:dyDescent="0.15">
      <c r="AL5715" s="311"/>
    </row>
    <row r="5716" spans="38:38" x14ac:dyDescent="0.15">
      <c r="AL5716" s="311"/>
    </row>
    <row r="5717" spans="38:38" x14ac:dyDescent="0.15">
      <c r="AL5717" s="311"/>
    </row>
    <row r="5718" spans="38:38" x14ac:dyDescent="0.15">
      <c r="AL5718" s="311"/>
    </row>
    <row r="5719" spans="38:38" x14ac:dyDescent="0.15">
      <c r="AL5719" s="311"/>
    </row>
    <row r="5720" spans="38:38" x14ac:dyDescent="0.15">
      <c r="AL5720" s="311"/>
    </row>
    <row r="5721" spans="38:38" x14ac:dyDescent="0.15">
      <c r="AL5721" s="311"/>
    </row>
    <row r="5722" spans="38:38" x14ac:dyDescent="0.15">
      <c r="AL5722" s="311"/>
    </row>
    <row r="5723" spans="38:38" x14ac:dyDescent="0.15">
      <c r="AL5723" s="311"/>
    </row>
    <row r="5724" spans="38:38" x14ac:dyDescent="0.15">
      <c r="AL5724" s="311"/>
    </row>
    <row r="5725" spans="38:38" x14ac:dyDescent="0.15">
      <c r="AL5725" s="311"/>
    </row>
    <row r="5726" spans="38:38" x14ac:dyDescent="0.15">
      <c r="AL5726" s="311"/>
    </row>
    <row r="5727" spans="38:38" x14ac:dyDescent="0.15">
      <c r="AL5727" s="311"/>
    </row>
    <row r="5728" spans="38:38" x14ac:dyDescent="0.15">
      <c r="AL5728" s="311"/>
    </row>
    <row r="5729" spans="38:38" x14ac:dyDescent="0.15">
      <c r="AL5729" s="311"/>
    </row>
    <row r="5730" spans="38:38" x14ac:dyDescent="0.15">
      <c r="AL5730" s="311"/>
    </row>
    <row r="5731" spans="38:38" x14ac:dyDescent="0.15">
      <c r="AL5731" s="311"/>
    </row>
    <row r="5732" spans="38:38" x14ac:dyDescent="0.15">
      <c r="AL5732" s="311"/>
    </row>
    <row r="5733" spans="38:38" x14ac:dyDescent="0.15">
      <c r="AL5733" s="311"/>
    </row>
    <row r="5734" spans="38:38" x14ac:dyDescent="0.15">
      <c r="AL5734" s="311"/>
    </row>
    <row r="5735" spans="38:38" x14ac:dyDescent="0.15">
      <c r="AL5735" s="311"/>
    </row>
    <row r="5736" spans="38:38" x14ac:dyDescent="0.15">
      <c r="AL5736" s="311"/>
    </row>
    <row r="5737" spans="38:38" x14ac:dyDescent="0.15">
      <c r="AL5737" s="311"/>
    </row>
    <row r="5738" spans="38:38" x14ac:dyDescent="0.15">
      <c r="AL5738" s="311"/>
    </row>
    <row r="5739" spans="38:38" x14ac:dyDescent="0.15">
      <c r="AL5739" s="311"/>
    </row>
    <row r="5740" spans="38:38" x14ac:dyDescent="0.15">
      <c r="AL5740" s="311"/>
    </row>
    <row r="5741" spans="38:38" x14ac:dyDescent="0.15">
      <c r="AL5741" s="311"/>
    </row>
    <row r="5742" spans="38:38" x14ac:dyDescent="0.15">
      <c r="AL5742" s="311"/>
    </row>
    <row r="5743" spans="38:38" x14ac:dyDescent="0.15">
      <c r="AL5743" s="311"/>
    </row>
    <row r="5744" spans="38:38" x14ac:dyDescent="0.15">
      <c r="AL5744" s="311"/>
    </row>
    <row r="5745" spans="38:38" x14ac:dyDescent="0.15">
      <c r="AL5745" s="311"/>
    </row>
    <row r="5746" spans="38:38" x14ac:dyDescent="0.15">
      <c r="AL5746" s="311"/>
    </row>
    <row r="5747" spans="38:38" x14ac:dyDescent="0.15">
      <c r="AL5747" s="311"/>
    </row>
    <row r="5748" spans="38:38" x14ac:dyDescent="0.15">
      <c r="AL5748" s="311"/>
    </row>
    <row r="5749" spans="38:38" x14ac:dyDescent="0.15">
      <c r="AL5749" s="311"/>
    </row>
    <row r="5750" spans="38:38" x14ac:dyDescent="0.15">
      <c r="AL5750" s="311"/>
    </row>
    <row r="5751" spans="38:38" x14ac:dyDescent="0.15">
      <c r="AL5751" s="311"/>
    </row>
    <row r="5752" spans="38:38" x14ac:dyDescent="0.15">
      <c r="AL5752" s="311"/>
    </row>
    <row r="5753" spans="38:38" x14ac:dyDescent="0.15">
      <c r="AL5753" s="311"/>
    </row>
    <row r="5754" spans="38:38" x14ac:dyDescent="0.15">
      <c r="AL5754" s="311"/>
    </row>
    <row r="5755" spans="38:38" x14ac:dyDescent="0.15">
      <c r="AL5755" s="311"/>
    </row>
    <row r="5756" spans="38:38" x14ac:dyDescent="0.15">
      <c r="AL5756" s="311"/>
    </row>
    <row r="5757" spans="38:38" x14ac:dyDescent="0.15">
      <c r="AL5757" s="311"/>
    </row>
    <row r="5758" spans="38:38" x14ac:dyDescent="0.15">
      <c r="AL5758" s="311"/>
    </row>
    <row r="5759" spans="38:38" x14ac:dyDescent="0.15">
      <c r="AL5759" s="311"/>
    </row>
    <row r="5760" spans="38:38" x14ac:dyDescent="0.15">
      <c r="AL5760" s="311"/>
    </row>
    <row r="5761" spans="38:38" x14ac:dyDescent="0.15">
      <c r="AL5761" s="311"/>
    </row>
    <row r="5762" spans="38:38" x14ac:dyDescent="0.15">
      <c r="AL5762" s="311"/>
    </row>
    <row r="5763" spans="38:38" x14ac:dyDescent="0.15">
      <c r="AL5763" s="311"/>
    </row>
    <row r="5764" spans="38:38" x14ac:dyDescent="0.15">
      <c r="AL5764" s="311"/>
    </row>
    <row r="5765" spans="38:38" x14ac:dyDescent="0.15">
      <c r="AL5765" s="311"/>
    </row>
    <row r="5766" spans="38:38" x14ac:dyDescent="0.15">
      <c r="AL5766" s="311"/>
    </row>
    <row r="5767" spans="38:38" x14ac:dyDescent="0.15">
      <c r="AL5767" s="311"/>
    </row>
    <row r="5768" spans="38:38" x14ac:dyDescent="0.15">
      <c r="AL5768" s="311"/>
    </row>
    <row r="5769" spans="38:38" x14ac:dyDescent="0.15">
      <c r="AL5769" s="311"/>
    </row>
    <row r="5770" spans="38:38" x14ac:dyDescent="0.15">
      <c r="AL5770" s="311"/>
    </row>
    <row r="5771" spans="38:38" x14ac:dyDescent="0.15">
      <c r="AL5771" s="311"/>
    </row>
    <row r="5772" spans="38:38" x14ac:dyDescent="0.15">
      <c r="AL5772" s="311"/>
    </row>
    <row r="5773" spans="38:38" x14ac:dyDescent="0.15">
      <c r="AL5773" s="311"/>
    </row>
    <row r="5774" spans="38:38" x14ac:dyDescent="0.15">
      <c r="AL5774" s="311"/>
    </row>
    <row r="5775" spans="38:38" x14ac:dyDescent="0.15">
      <c r="AL5775" s="311"/>
    </row>
    <row r="5776" spans="38:38" x14ac:dyDescent="0.15">
      <c r="AL5776" s="311"/>
    </row>
    <row r="5777" spans="38:38" x14ac:dyDescent="0.15">
      <c r="AL5777" s="311"/>
    </row>
    <row r="5778" spans="38:38" x14ac:dyDescent="0.15">
      <c r="AL5778" s="311"/>
    </row>
    <row r="5779" spans="38:38" x14ac:dyDescent="0.15">
      <c r="AL5779" s="311"/>
    </row>
    <row r="5780" spans="38:38" x14ac:dyDescent="0.15">
      <c r="AL5780" s="311"/>
    </row>
    <row r="5781" spans="38:38" x14ac:dyDescent="0.15">
      <c r="AL5781" s="311"/>
    </row>
    <row r="5782" spans="38:38" x14ac:dyDescent="0.15">
      <c r="AL5782" s="311"/>
    </row>
    <row r="5783" spans="38:38" x14ac:dyDescent="0.15">
      <c r="AL5783" s="311"/>
    </row>
    <row r="5784" spans="38:38" x14ac:dyDescent="0.15">
      <c r="AL5784" s="311"/>
    </row>
    <row r="5785" spans="38:38" x14ac:dyDescent="0.15">
      <c r="AL5785" s="311"/>
    </row>
    <row r="5786" spans="38:38" x14ac:dyDescent="0.15">
      <c r="AL5786" s="311"/>
    </row>
    <row r="5787" spans="38:38" x14ac:dyDescent="0.15">
      <c r="AL5787" s="311"/>
    </row>
    <row r="5788" spans="38:38" x14ac:dyDescent="0.15">
      <c r="AL5788" s="311"/>
    </row>
    <row r="5789" spans="38:38" x14ac:dyDescent="0.15">
      <c r="AL5789" s="311"/>
    </row>
    <row r="5790" spans="38:38" x14ac:dyDescent="0.15">
      <c r="AL5790" s="311"/>
    </row>
    <row r="5791" spans="38:38" x14ac:dyDescent="0.15">
      <c r="AL5791" s="311"/>
    </row>
    <row r="5792" spans="38:38" x14ac:dyDescent="0.15">
      <c r="AL5792" s="311"/>
    </row>
    <row r="5793" spans="38:38" x14ac:dyDescent="0.15">
      <c r="AL5793" s="311"/>
    </row>
    <row r="5794" spans="38:38" x14ac:dyDescent="0.15">
      <c r="AL5794" s="311"/>
    </row>
    <row r="5795" spans="38:38" x14ac:dyDescent="0.15">
      <c r="AL5795" s="311"/>
    </row>
    <row r="5796" spans="38:38" x14ac:dyDescent="0.15">
      <c r="AL5796" s="311"/>
    </row>
    <row r="5797" spans="38:38" x14ac:dyDescent="0.15">
      <c r="AL5797" s="311"/>
    </row>
    <row r="5798" spans="38:38" x14ac:dyDescent="0.15">
      <c r="AL5798" s="311"/>
    </row>
    <row r="5799" spans="38:38" x14ac:dyDescent="0.15">
      <c r="AL5799" s="311"/>
    </row>
    <row r="5800" spans="38:38" x14ac:dyDescent="0.15">
      <c r="AL5800" s="311"/>
    </row>
    <row r="5801" spans="38:38" x14ac:dyDescent="0.15">
      <c r="AL5801" s="311"/>
    </row>
    <row r="5802" spans="38:38" x14ac:dyDescent="0.15">
      <c r="AL5802" s="311"/>
    </row>
    <row r="5803" spans="38:38" x14ac:dyDescent="0.15">
      <c r="AL5803" s="311"/>
    </row>
    <row r="5804" spans="38:38" x14ac:dyDescent="0.15">
      <c r="AL5804" s="311"/>
    </row>
    <row r="5805" spans="38:38" x14ac:dyDescent="0.15">
      <c r="AL5805" s="311"/>
    </row>
    <row r="5806" spans="38:38" x14ac:dyDescent="0.15">
      <c r="AL5806" s="311"/>
    </row>
    <row r="5807" spans="38:38" x14ac:dyDescent="0.15">
      <c r="AL5807" s="311"/>
    </row>
    <row r="5808" spans="38:38" x14ac:dyDescent="0.15">
      <c r="AL5808" s="311"/>
    </row>
    <row r="5809" spans="38:38" x14ac:dyDescent="0.15">
      <c r="AL5809" s="311"/>
    </row>
    <row r="5810" spans="38:38" x14ac:dyDescent="0.15">
      <c r="AL5810" s="311"/>
    </row>
    <row r="5811" spans="38:38" x14ac:dyDescent="0.15">
      <c r="AL5811" s="311"/>
    </row>
    <row r="5812" spans="38:38" x14ac:dyDescent="0.15">
      <c r="AL5812" s="311"/>
    </row>
    <row r="5813" spans="38:38" x14ac:dyDescent="0.15">
      <c r="AL5813" s="311"/>
    </row>
    <row r="5814" spans="38:38" x14ac:dyDescent="0.15">
      <c r="AL5814" s="311"/>
    </row>
    <row r="5815" spans="38:38" x14ac:dyDescent="0.15">
      <c r="AL5815" s="311"/>
    </row>
    <row r="5816" spans="38:38" x14ac:dyDescent="0.15">
      <c r="AL5816" s="311"/>
    </row>
    <row r="5817" spans="38:38" x14ac:dyDescent="0.15">
      <c r="AL5817" s="311"/>
    </row>
    <row r="5818" spans="38:38" x14ac:dyDescent="0.15">
      <c r="AL5818" s="311"/>
    </row>
    <row r="5819" spans="38:38" x14ac:dyDescent="0.15">
      <c r="AL5819" s="311"/>
    </row>
    <row r="5820" spans="38:38" x14ac:dyDescent="0.15">
      <c r="AL5820" s="311"/>
    </row>
    <row r="5821" spans="38:38" x14ac:dyDescent="0.15">
      <c r="AL5821" s="311"/>
    </row>
    <row r="5822" spans="38:38" x14ac:dyDescent="0.15">
      <c r="AL5822" s="311"/>
    </row>
    <row r="5823" spans="38:38" x14ac:dyDescent="0.15">
      <c r="AL5823" s="311"/>
    </row>
    <row r="5824" spans="38:38" x14ac:dyDescent="0.15">
      <c r="AL5824" s="311"/>
    </row>
    <row r="5825" spans="38:38" x14ac:dyDescent="0.15">
      <c r="AL5825" s="311"/>
    </row>
    <row r="5826" spans="38:38" x14ac:dyDescent="0.15">
      <c r="AL5826" s="311"/>
    </row>
    <row r="5827" spans="38:38" x14ac:dyDescent="0.15">
      <c r="AL5827" s="311"/>
    </row>
    <row r="5828" spans="38:38" x14ac:dyDescent="0.15">
      <c r="AL5828" s="311"/>
    </row>
    <row r="5829" spans="38:38" x14ac:dyDescent="0.15">
      <c r="AL5829" s="311"/>
    </row>
    <row r="5830" spans="38:38" x14ac:dyDescent="0.15">
      <c r="AL5830" s="311"/>
    </row>
    <row r="5831" spans="38:38" x14ac:dyDescent="0.15">
      <c r="AL5831" s="311"/>
    </row>
    <row r="5832" spans="38:38" x14ac:dyDescent="0.15">
      <c r="AL5832" s="311"/>
    </row>
    <row r="5833" spans="38:38" x14ac:dyDescent="0.15">
      <c r="AL5833" s="311"/>
    </row>
    <row r="5834" spans="38:38" x14ac:dyDescent="0.15">
      <c r="AL5834" s="311"/>
    </row>
    <row r="5835" spans="38:38" x14ac:dyDescent="0.15">
      <c r="AL5835" s="311"/>
    </row>
    <row r="5836" spans="38:38" x14ac:dyDescent="0.15">
      <c r="AL5836" s="311"/>
    </row>
    <row r="5837" spans="38:38" x14ac:dyDescent="0.15">
      <c r="AL5837" s="311"/>
    </row>
    <row r="5838" spans="38:38" x14ac:dyDescent="0.15">
      <c r="AL5838" s="311"/>
    </row>
    <row r="5839" spans="38:38" x14ac:dyDescent="0.15">
      <c r="AL5839" s="311"/>
    </row>
    <row r="5840" spans="38:38" x14ac:dyDescent="0.15">
      <c r="AL5840" s="311"/>
    </row>
    <row r="5841" spans="38:38" x14ac:dyDescent="0.15">
      <c r="AL5841" s="311"/>
    </row>
    <row r="5842" spans="38:38" x14ac:dyDescent="0.15">
      <c r="AL5842" s="311"/>
    </row>
    <row r="5843" spans="38:38" x14ac:dyDescent="0.15">
      <c r="AL5843" s="311"/>
    </row>
    <row r="5844" spans="38:38" x14ac:dyDescent="0.15">
      <c r="AL5844" s="311"/>
    </row>
    <row r="5845" spans="38:38" x14ac:dyDescent="0.15">
      <c r="AL5845" s="311"/>
    </row>
    <row r="5846" spans="38:38" x14ac:dyDescent="0.15">
      <c r="AL5846" s="311"/>
    </row>
    <row r="5847" spans="38:38" x14ac:dyDescent="0.15">
      <c r="AL5847" s="311"/>
    </row>
    <row r="5848" spans="38:38" x14ac:dyDescent="0.15">
      <c r="AL5848" s="311"/>
    </row>
    <row r="5849" spans="38:38" x14ac:dyDescent="0.15">
      <c r="AL5849" s="311"/>
    </row>
    <row r="5850" spans="38:38" x14ac:dyDescent="0.15">
      <c r="AL5850" s="311"/>
    </row>
    <row r="5851" spans="38:38" x14ac:dyDescent="0.15">
      <c r="AL5851" s="311"/>
    </row>
    <row r="5852" spans="38:38" x14ac:dyDescent="0.15">
      <c r="AL5852" s="311"/>
    </row>
    <row r="5853" spans="38:38" x14ac:dyDescent="0.15">
      <c r="AL5853" s="311"/>
    </row>
    <row r="5854" spans="38:38" x14ac:dyDescent="0.15">
      <c r="AL5854" s="311"/>
    </row>
    <row r="5855" spans="38:38" x14ac:dyDescent="0.15">
      <c r="AL5855" s="311"/>
    </row>
    <row r="5856" spans="38:38" x14ac:dyDescent="0.15">
      <c r="AL5856" s="311"/>
    </row>
    <row r="5857" spans="38:38" x14ac:dyDescent="0.15">
      <c r="AL5857" s="311"/>
    </row>
    <row r="5858" spans="38:38" x14ac:dyDescent="0.15">
      <c r="AL5858" s="311"/>
    </row>
    <row r="5859" spans="38:38" x14ac:dyDescent="0.15">
      <c r="AL5859" s="311"/>
    </row>
    <row r="5860" spans="38:38" x14ac:dyDescent="0.15">
      <c r="AL5860" s="311"/>
    </row>
    <row r="5861" spans="38:38" x14ac:dyDescent="0.15">
      <c r="AL5861" s="311"/>
    </row>
    <row r="5862" spans="38:38" x14ac:dyDescent="0.15">
      <c r="AL5862" s="311"/>
    </row>
    <row r="5863" spans="38:38" x14ac:dyDescent="0.15">
      <c r="AL5863" s="311"/>
    </row>
    <row r="5864" spans="38:38" x14ac:dyDescent="0.15">
      <c r="AL5864" s="311"/>
    </row>
    <row r="5865" spans="38:38" x14ac:dyDescent="0.15">
      <c r="AL5865" s="311"/>
    </row>
    <row r="5866" spans="38:38" x14ac:dyDescent="0.15">
      <c r="AL5866" s="311"/>
    </row>
    <row r="5867" spans="38:38" x14ac:dyDescent="0.15">
      <c r="AL5867" s="311"/>
    </row>
    <row r="5868" spans="38:38" x14ac:dyDescent="0.15">
      <c r="AL5868" s="311"/>
    </row>
    <row r="5869" spans="38:38" x14ac:dyDescent="0.15">
      <c r="AL5869" s="311"/>
    </row>
    <row r="5870" spans="38:38" x14ac:dyDescent="0.15">
      <c r="AL5870" s="311"/>
    </row>
    <row r="5871" spans="38:38" x14ac:dyDescent="0.15">
      <c r="AL5871" s="311"/>
    </row>
    <row r="5872" spans="38:38" x14ac:dyDescent="0.15">
      <c r="AL5872" s="311"/>
    </row>
    <row r="5873" spans="38:38" x14ac:dyDescent="0.15">
      <c r="AL5873" s="311"/>
    </row>
    <row r="5874" spans="38:38" x14ac:dyDescent="0.15">
      <c r="AL5874" s="311"/>
    </row>
    <row r="5875" spans="38:38" x14ac:dyDescent="0.15">
      <c r="AL5875" s="311"/>
    </row>
    <row r="5876" spans="38:38" x14ac:dyDescent="0.15">
      <c r="AL5876" s="311"/>
    </row>
    <row r="5877" spans="38:38" x14ac:dyDescent="0.15">
      <c r="AL5877" s="311"/>
    </row>
    <row r="5878" spans="38:38" x14ac:dyDescent="0.15">
      <c r="AL5878" s="311"/>
    </row>
    <row r="5879" spans="38:38" x14ac:dyDescent="0.15">
      <c r="AL5879" s="311"/>
    </row>
    <row r="5880" spans="38:38" x14ac:dyDescent="0.15">
      <c r="AL5880" s="311"/>
    </row>
    <row r="5881" spans="38:38" x14ac:dyDescent="0.15">
      <c r="AL5881" s="311"/>
    </row>
    <row r="5882" spans="38:38" x14ac:dyDescent="0.15">
      <c r="AL5882" s="311"/>
    </row>
    <row r="5883" spans="38:38" x14ac:dyDescent="0.15">
      <c r="AL5883" s="311"/>
    </row>
    <row r="5884" spans="38:38" x14ac:dyDescent="0.15">
      <c r="AL5884" s="311"/>
    </row>
    <row r="5885" spans="38:38" x14ac:dyDescent="0.15">
      <c r="AL5885" s="311"/>
    </row>
    <row r="5886" spans="38:38" x14ac:dyDescent="0.15">
      <c r="AL5886" s="311"/>
    </row>
    <row r="5887" spans="38:38" x14ac:dyDescent="0.15">
      <c r="AL5887" s="311"/>
    </row>
    <row r="5888" spans="38:38" x14ac:dyDescent="0.15">
      <c r="AL5888" s="311"/>
    </row>
    <row r="5889" spans="38:38" x14ac:dyDescent="0.15">
      <c r="AL5889" s="311"/>
    </row>
    <row r="5890" spans="38:38" x14ac:dyDescent="0.15">
      <c r="AL5890" s="311"/>
    </row>
    <row r="5891" spans="38:38" x14ac:dyDescent="0.15">
      <c r="AL5891" s="311"/>
    </row>
    <row r="5892" spans="38:38" x14ac:dyDescent="0.15">
      <c r="AL5892" s="311"/>
    </row>
    <row r="5893" spans="38:38" x14ac:dyDescent="0.15">
      <c r="AL5893" s="311"/>
    </row>
    <row r="5894" spans="38:38" x14ac:dyDescent="0.15">
      <c r="AL5894" s="311"/>
    </row>
    <row r="5895" spans="38:38" x14ac:dyDescent="0.15">
      <c r="AL5895" s="311"/>
    </row>
    <row r="5896" spans="38:38" x14ac:dyDescent="0.15">
      <c r="AL5896" s="311"/>
    </row>
    <row r="5897" spans="38:38" x14ac:dyDescent="0.15">
      <c r="AL5897" s="311"/>
    </row>
    <row r="5898" spans="38:38" x14ac:dyDescent="0.15">
      <c r="AL5898" s="311"/>
    </row>
    <row r="5899" spans="38:38" x14ac:dyDescent="0.15">
      <c r="AL5899" s="311"/>
    </row>
    <row r="5900" spans="38:38" x14ac:dyDescent="0.15">
      <c r="AL5900" s="311"/>
    </row>
    <row r="5901" spans="38:38" x14ac:dyDescent="0.15">
      <c r="AL5901" s="311"/>
    </row>
    <row r="5902" spans="38:38" x14ac:dyDescent="0.15">
      <c r="AL5902" s="311"/>
    </row>
    <row r="5903" spans="38:38" x14ac:dyDescent="0.15">
      <c r="AL5903" s="311"/>
    </row>
    <row r="5904" spans="38:38" x14ac:dyDescent="0.15">
      <c r="AL5904" s="311"/>
    </row>
    <row r="5905" spans="38:38" x14ac:dyDescent="0.15">
      <c r="AL5905" s="311"/>
    </row>
    <row r="5906" spans="38:38" x14ac:dyDescent="0.15">
      <c r="AL5906" s="311"/>
    </row>
    <row r="5907" spans="38:38" x14ac:dyDescent="0.15">
      <c r="AL5907" s="311"/>
    </row>
    <row r="5908" spans="38:38" x14ac:dyDescent="0.15">
      <c r="AL5908" s="311"/>
    </row>
    <row r="5909" spans="38:38" x14ac:dyDescent="0.15">
      <c r="AL5909" s="311"/>
    </row>
    <row r="5910" spans="38:38" x14ac:dyDescent="0.15">
      <c r="AL5910" s="311"/>
    </row>
    <row r="5911" spans="38:38" x14ac:dyDescent="0.15">
      <c r="AL5911" s="311"/>
    </row>
    <row r="5912" spans="38:38" x14ac:dyDescent="0.15">
      <c r="AL5912" s="311"/>
    </row>
    <row r="5913" spans="38:38" x14ac:dyDescent="0.15">
      <c r="AL5913" s="311"/>
    </row>
    <row r="5914" spans="38:38" x14ac:dyDescent="0.15">
      <c r="AL5914" s="311"/>
    </row>
    <row r="5915" spans="38:38" x14ac:dyDescent="0.15">
      <c r="AL5915" s="311"/>
    </row>
    <row r="5916" spans="38:38" x14ac:dyDescent="0.15">
      <c r="AL5916" s="311"/>
    </row>
    <row r="5917" spans="38:38" x14ac:dyDescent="0.15">
      <c r="AL5917" s="311"/>
    </row>
    <row r="5918" spans="38:38" x14ac:dyDescent="0.15">
      <c r="AL5918" s="311"/>
    </row>
    <row r="5919" spans="38:38" x14ac:dyDescent="0.15">
      <c r="AL5919" s="311"/>
    </row>
    <row r="5920" spans="38:38" x14ac:dyDescent="0.15">
      <c r="AL5920" s="311"/>
    </row>
    <row r="5921" spans="38:38" x14ac:dyDescent="0.15">
      <c r="AL5921" s="311"/>
    </row>
    <row r="5922" spans="38:38" x14ac:dyDescent="0.15">
      <c r="AL5922" s="311"/>
    </row>
    <row r="5923" spans="38:38" x14ac:dyDescent="0.15">
      <c r="AL5923" s="311"/>
    </row>
    <row r="5924" spans="38:38" x14ac:dyDescent="0.15">
      <c r="AL5924" s="311"/>
    </row>
    <row r="5925" spans="38:38" x14ac:dyDescent="0.15">
      <c r="AL5925" s="311"/>
    </row>
    <row r="5926" spans="38:38" x14ac:dyDescent="0.15">
      <c r="AL5926" s="311"/>
    </row>
    <row r="5927" spans="38:38" x14ac:dyDescent="0.15">
      <c r="AL5927" s="311"/>
    </row>
    <row r="5928" spans="38:38" x14ac:dyDescent="0.15">
      <c r="AL5928" s="311"/>
    </row>
    <row r="5929" spans="38:38" x14ac:dyDescent="0.15">
      <c r="AL5929" s="311"/>
    </row>
    <row r="5930" spans="38:38" x14ac:dyDescent="0.15">
      <c r="AL5930" s="311"/>
    </row>
    <row r="5931" spans="38:38" x14ac:dyDescent="0.15">
      <c r="AL5931" s="311"/>
    </row>
    <row r="5932" spans="38:38" x14ac:dyDescent="0.15">
      <c r="AL5932" s="311"/>
    </row>
    <row r="5933" spans="38:38" x14ac:dyDescent="0.15">
      <c r="AL5933" s="311"/>
    </row>
    <row r="5934" spans="38:38" x14ac:dyDescent="0.15">
      <c r="AL5934" s="311"/>
    </row>
    <row r="5935" spans="38:38" x14ac:dyDescent="0.15">
      <c r="AL5935" s="311"/>
    </row>
    <row r="5936" spans="38:38" x14ac:dyDescent="0.15">
      <c r="AL5936" s="311"/>
    </row>
    <row r="5937" spans="38:38" x14ac:dyDescent="0.15">
      <c r="AL5937" s="311"/>
    </row>
    <row r="5938" spans="38:38" x14ac:dyDescent="0.15">
      <c r="AL5938" s="311"/>
    </row>
    <row r="5939" spans="38:38" x14ac:dyDescent="0.15">
      <c r="AL5939" s="311"/>
    </row>
    <row r="5940" spans="38:38" x14ac:dyDescent="0.15">
      <c r="AL5940" s="311"/>
    </row>
    <row r="5941" spans="38:38" x14ac:dyDescent="0.15">
      <c r="AL5941" s="311"/>
    </row>
    <row r="5942" spans="38:38" x14ac:dyDescent="0.15">
      <c r="AL5942" s="311"/>
    </row>
    <row r="5943" spans="38:38" x14ac:dyDescent="0.15">
      <c r="AL5943" s="311"/>
    </row>
    <row r="5944" spans="38:38" x14ac:dyDescent="0.15">
      <c r="AL5944" s="311"/>
    </row>
    <row r="5945" spans="38:38" x14ac:dyDescent="0.15">
      <c r="AL5945" s="311"/>
    </row>
    <row r="5946" spans="38:38" x14ac:dyDescent="0.15">
      <c r="AL5946" s="311"/>
    </row>
    <row r="5947" spans="38:38" x14ac:dyDescent="0.15">
      <c r="AL5947" s="311"/>
    </row>
    <row r="5948" spans="38:38" x14ac:dyDescent="0.15">
      <c r="AL5948" s="311"/>
    </row>
    <row r="5949" spans="38:38" x14ac:dyDescent="0.15">
      <c r="AL5949" s="311"/>
    </row>
    <row r="5950" spans="38:38" x14ac:dyDescent="0.15">
      <c r="AL5950" s="311"/>
    </row>
    <row r="5951" spans="38:38" x14ac:dyDescent="0.15">
      <c r="AL5951" s="311"/>
    </row>
    <row r="5952" spans="38:38" x14ac:dyDescent="0.15">
      <c r="AL5952" s="311"/>
    </row>
    <row r="5953" spans="38:38" x14ac:dyDescent="0.15">
      <c r="AL5953" s="311"/>
    </row>
    <row r="5954" spans="38:38" x14ac:dyDescent="0.15">
      <c r="AL5954" s="311"/>
    </row>
    <row r="5955" spans="38:38" x14ac:dyDescent="0.15">
      <c r="AL5955" s="311"/>
    </row>
    <row r="5956" spans="38:38" x14ac:dyDescent="0.15">
      <c r="AL5956" s="311"/>
    </row>
    <row r="5957" spans="38:38" x14ac:dyDescent="0.15">
      <c r="AL5957" s="311"/>
    </row>
    <row r="5958" spans="38:38" x14ac:dyDescent="0.15">
      <c r="AL5958" s="311"/>
    </row>
    <row r="5959" spans="38:38" x14ac:dyDescent="0.15">
      <c r="AL5959" s="311"/>
    </row>
    <row r="5960" spans="38:38" x14ac:dyDescent="0.15">
      <c r="AL5960" s="311"/>
    </row>
    <row r="5961" spans="38:38" x14ac:dyDescent="0.15">
      <c r="AL5961" s="311"/>
    </row>
    <row r="5962" spans="38:38" x14ac:dyDescent="0.15">
      <c r="AL5962" s="311"/>
    </row>
    <row r="5963" spans="38:38" x14ac:dyDescent="0.15">
      <c r="AL5963" s="311"/>
    </row>
    <row r="5964" spans="38:38" x14ac:dyDescent="0.15">
      <c r="AL5964" s="311"/>
    </row>
    <row r="5965" spans="38:38" x14ac:dyDescent="0.15">
      <c r="AL5965" s="311"/>
    </row>
    <row r="5966" spans="38:38" x14ac:dyDescent="0.15">
      <c r="AL5966" s="311"/>
    </row>
    <row r="5967" spans="38:38" x14ac:dyDescent="0.15">
      <c r="AL5967" s="311"/>
    </row>
    <row r="5968" spans="38:38" x14ac:dyDescent="0.15">
      <c r="AL5968" s="311"/>
    </row>
    <row r="5969" spans="38:38" x14ac:dyDescent="0.15">
      <c r="AL5969" s="311"/>
    </row>
    <row r="5970" spans="38:38" x14ac:dyDescent="0.15">
      <c r="AL5970" s="311"/>
    </row>
    <row r="5971" spans="38:38" x14ac:dyDescent="0.15">
      <c r="AL5971" s="311"/>
    </row>
    <row r="5972" spans="38:38" x14ac:dyDescent="0.15">
      <c r="AL5972" s="311"/>
    </row>
    <row r="5973" spans="38:38" x14ac:dyDescent="0.15">
      <c r="AL5973" s="311"/>
    </row>
    <row r="5974" spans="38:38" x14ac:dyDescent="0.15">
      <c r="AL5974" s="311"/>
    </row>
    <row r="5975" spans="38:38" x14ac:dyDescent="0.15">
      <c r="AL5975" s="311"/>
    </row>
    <row r="5976" spans="38:38" x14ac:dyDescent="0.15">
      <c r="AL5976" s="311"/>
    </row>
    <row r="5977" spans="38:38" x14ac:dyDescent="0.15">
      <c r="AL5977" s="311"/>
    </row>
    <row r="5978" spans="38:38" x14ac:dyDescent="0.15">
      <c r="AL5978" s="311"/>
    </row>
    <row r="5979" spans="38:38" x14ac:dyDescent="0.15">
      <c r="AL5979" s="311"/>
    </row>
    <row r="5980" spans="38:38" x14ac:dyDescent="0.15">
      <c r="AL5980" s="311"/>
    </row>
    <row r="5981" spans="38:38" x14ac:dyDescent="0.15">
      <c r="AL5981" s="311"/>
    </row>
    <row r="5982" spans="38:38" x14ac:dyDescent="0.15">
      <c r="AL5982" s="311"/>
    </row>
    <row r="5983" spans="38:38" x14ac:dyDescent="0.15">
      <c r="AL5983" s="311"/>
    </row>
    <row r="5984" spans="38:38" x14ac:dyDescent="0.15">
      <c r="AL5984" s="311"/>
    </row>
    <row r="5985" spans="38:38" x14ac:dyDescent="0.15">
      <c r="AL5985" s="311"/>
    </row>
    <row r="5986" spans="38:38" x14ac:dyDescent="0.15">
      <c r="AL5986" s="311"/>
    </row>
    <row r="5987" spans="38:38" x14ac:dyDescent="0.15">
      <c r="AL5987" s="311"/>
    </row>
    <row r="5988" spans="38:38" x14ac:dyDescent="0.15">
      <c r="AL5988" s="311"/>
    </row>
    <row r="5989" spans="38:38" x14ac:dyDescent="0.15">
      <c r="AL5989" s="311"/>
    </row>
    <row r="5990" spans="38:38" x14ac:dyDescent="0.15">
      <c r="AL5990" s="311"/>
    </row>
    <row r="5991" spans="38:38" x14ac:dyDescent="0.15">
      <c r="AL5991" s="311"/>
    </row>
    <row r="5992" spans="38:38" x14ac:dyDescent="0.15">
      <c r="AL5992" s="311"/>
    </row>
    <row r="5993" spans="38:38" x14ac:dyDescent="0.15">
      <c r="AL5993" s="311"/>
    </row>
    <row r="5994" spans="38:38" x14ac:dyDescent="0.15">
      <c r="AL5994" s="311"/>
    </row>
    <row r="5995" spans="38:38" x14ac:dyDescent="0.15">
      <c r="AL5995" s="311"/>
    </row>
    <row r="5996" spans="38:38" x14ac:dyDescent="0.15">
      <c r="AL5996" s="311"/>
    </row>
    <row r="5997" spans="38:38" x14ac:dyDescent="0.15">
      <c r="AL5997" s="311"/>
    </row>
    <row r="5998" spans="38:38" x14ac:dyDescent="0.15">
      <c r="AL5998" s="311"/>
    </row>
    <row r="5999" spans="38:38" x14ac:dyDescent="0.15">
      <c r="AL5999" s="311"/>
    </row>
    <row r="6000" spans="38:38" x14ac:dyDescent="0.15">
      <c r="AL6000" s="311"/>
    </row>
    <row r="6001" spans="38:38" x14ac:dyDescent="0.15">
      <c r="AL6001" s="311"/>
    </row>
    <row r="6002" spans="38:38" x14ac:dyDescent="0.15">
      <c r="AL6002" s="311"/>
    </row>
    <row r="6003" spans="38:38" x14ac:dyDescent="0.15">
      <c r="AL6003" s="311"/>
    </row>
    <row r="6004" spans="38:38" x14ac:dyDescent="0.15">
      <c r="AL6004" s="311"/>
    </row>
    <row r="6005" spans="38:38" x14ac:dyDescent="0.15">
      <c r="AL6005" s="311"/>
    </row>
    <row r="6006" spans="38:38" x14ac:dyDescent="0.15">
      <c r="AL6006" s="311"/>
    </row>
    <row r="6007" spans="38:38" x14ac:dyDescent="0.15">
      <c r="AL6007" s="311"/>
    </row>
    <row r="6008" spans="38:38" x14ac:dyDescent="0.15">
      <c r="AL6008" s="311"/>
    </row>
    <row r="6009" spans="38:38" x14ac:dyDescent="0.15">
      <c r="AL6009" s="311"/>
    </row>
    <row r="6010" spans="38:38" x14ac:dyDescent="0.15">
      <c r="AL6010" s="311"/>
    </row>
    <row r="6011" spans="38:38" x14ac:dyDescent="0.15">
      <c r="AL6011" s="311"/>
    </row>
    <row r="6012" spans="38:38" x14ac:dyDescent="0.15">
      <c r="AL6012" s="311"/>
    </row>
    <row r="6013" spans="38:38" x14ac:dyDescent="0.15">
      <c r="AL6013" s="311"/>
    </row>
    <row r="6014" spans="38:38" x14ac:dyDescent="0.15">
      <c r="AL6014" s="311"/>
    </row>
    <row r="6015" spans="38:38" x14ac:dyDescent="0.15">
      <c r="AL6015" s="311"/>
    </row>
    <row r="6016" spans="38:38" x14ac:dyDescent="0.15">
      <c r="AL6016" s="311"/>
    </row>
    <row r="6017" spans="38:38" x14ac:dyDescent="0.15">
      <c r="AL6017" s="311"/>
    </row>
    <row r="6018" spans="38:38" x14ac:dyDescent="0.15">
      <c r="AL6018" s="311"/>
    </row>
    <row r="6019" spans="38:38" x14ac:dyDescent="0.15">
      <c r="AL6019" s="311"/>
    </row>
    <row r="6020" spans="38:38" x14ac:dyDescent="0.15">
      <c r="AL6020" s="311"/>
    </row>
    <row r="6021" spans="38:38" x14ac:dyDescent="0.15">
      <c r="AL6021" s="311"/>
    </row>
    <row r="6022" spans="38:38" x14ac:dyDescent="0.15">
      <c r="AL6022" s="311"/>
    </row>
    <row r="6023" spans="38:38" x14ac:dyDescent="0.15">
      <c r="AL6023" s="311"/>
    </row>
    <row r="6024" spans="38:38" x14ac:dyDescent="0.15">
      <c r="AL6024" s="311"/>
    </row>
    <row r="6025" spans="38:38" x14ac:dyDescent="0.15">
      <c r="AL6025" s="311"/>
    </row>
    <row r="6026" spans="38:38" x14ac:dyDescent="0.15">
      <c r="AL6026" s="311"/>
    </row>
    <row r="6027" spans="38:38" x14ac:dyDescent="0.15">
      <c r="AL6027" s="311"/>
    </row>
    <row r="6028" spans="38:38" x14ac:dyDescent="0.15">
      <c r="AL6028" s="311"/>
    </row>
    <row r="6029" spans="38:38" x14ac:dyDescent="0.15">
      <c r="AL6029" s="311"/>
    </row>
    <row r="6030" spans="38:38" x14ac:dyDescent="0.15">
      <c r="AL6030" s="311"/>
    </row>
    <row r="6031" spans="38:38" x14ac:dyDescent="0.15">
      <c r="AL6031" s="311"/>
    </row>
    <row r="6032" spans="38:38" x14ac:dyDescent="0.15">
      <c r="AL6032" s="311"/>
    </row>
    <row r="6033" spans="38:38" x14ac:dyDescent="0.15">
      <c r="AL6033" s="311"/>
    </row>
    <row r="6034" spans="38:38" x14ac:dyDescent="0.15">
      <c r="AL6034" s="311"/>
    </row>
    <row r="6035" spans="38:38" x14ac:dyDescent="0.15">
      <c r="AL6035" s="311"/>
    </row>
    <row r="6036" spans="38:38" x14ac:dyDescent="0.15">
      <c r="AL6036" s="311"/>
    </row>
    <row r="6037" spans="38:38" x14ac:dyDescent="0.15">
      <c r="AL6037" s="311"/>
    </row>
    <row r="6038" spans="38:38" x14ac:dyDescent="0.15">
      <c r="AL6038" s="311"/>
    </row>
    <row r="6039" spans="38:38" x14ac:dyDescent="0.15">
      <c r="AL6039" s="311"/>
    </row>
    <row r="6040" spans="38:38" x14ac:dyDescent="0.15">
      <c r="AL6040" s="311"/>
    </row>
    <row r="6041" spans="38:38" x14ac:dyDescent="0.15">
      <c r="AL6041" s="311"/>
    </row>
    <row r="6042" spans="38:38" x14ac:dyDescent="0.15">
      <c r="AL6042" s="311"/>
    </row>
    <row r="6043" spans="38:38" x14ac:dyDescent="0.15">
      <c r="AL6043" s="311"/>
    </row>
    <row r="6044" spans="38:38" x14ac:dyDescent="0.15">
      <c r="AL6044" s="311"/>
    </row>
    <row r="6045" spans="38:38" x14ac:dyDescent="0.15">
      <c r="AL6045" s="311"/>
    </row>
    <row r="6046" spans="38:38" x14ac:dyDescent="0.15">
      <c r="AL6046" s="311"/>
    </row>
    <row r="6047" spans="38:38" x14ac:dyDescent="0.15">
      <c r="AL6047" s="311"/>
    </row>
    <row r="6048" spans="38:38" x14ac:dyDescent="0.15">
      <c r="AL6048" s="311"/>
    </row>
    <row r="6049" spans="38:38" x14ac:dyDescent="0.15">
      <c r="AL6049" s="311"/>
    </row>
    <row r="6050" spans="38:38" x14ac:dyDescent="0.15">
      <c r="AL6050" s="311"/>
    </row>
    <row r="6051" spans="38:38" x14ac:dyDescent="0.15">
      <c r="AL6051" s="311"/>
    </row>
    <row r="6052" spans="38:38" x14ac:dyDescent="0.15">
      <c r="AL6052" s="311"/>
    </row>
    <row r="6053" spans="38:38" x14ac:dyDescent="0.15">
      <c r="AL6053" s="311"/>
    </row>
    <row r="6054" spans="38:38" x14ac:dyDescent="0.15">
      <c r="AL6054" s="311"/>
    </row>
    <row r="6055" spans="38:38" x14ac:dyDescent="0.15">
      <c r="AL6055" s="311"/>
    </row>
    <row r="6056" spans="38:38" x14ac:dyDescent="0.15">
      <c r="AL6056" s="311"/>
    </row>
    <row r="6057" spans="38:38" x14ac:dyDescent="0.15">
      <c r="AL6057" s="311"/>
    </row>
    <row r="6058" spans="38:38" x14ac:dyDescent="0.15">
      <c r="AL6058" s="311"/>
    </row>
    <row r="6059" spans="38:38" x14ac:dyDescent="0.15">
      <c r="AL6059" s="311"/>
    </row>
    <row r="6060" spans="38:38" x14ac:dyDescent="0.15">
      <c r="AL6060" s="311"/>
    </row>
    <row r="6061" spans="38:38" x14ac:dyDescent="0.15">
      <c r="AL6061" s="311"/>
    </row>
    <row r="6062" spans="38:38" x14ac:dyDescent="0.15">
      <c r="AL6062" s="311"/>
    </row>
    <row r="6063" spans="38:38" x14ac:dyDescent="0.15">
      <c r="AL6063" s="311"/>
    </row>
    <row r="6064" spans="38:38" x14ac:dyDescent="0.15">
      <c r="AL6064" s="311"/>
    </row>
    <row r="6065" spans="38:38" x14ac:dyDescent="0.15">
      <c r="AL6065" s="311"/>
    </row>
    <row r="6066" spans="38:38" x14ac:dyDescent="0.15">
      <c r="AL6066" s="311"/>
    </row>
    <row r="6067" spans="38:38" x14ac:dyDescent="0.15">
      <c r="AL6067" s="311"/>
    </row>
    <row r="6068" spans="38:38" x14ac:dyDescent="0.15">
      <c r="AL6068" s="311"/>
    </row>
    <row r="6069" spans="38:38" x14ac:dyDescent="0.15">
      <c r="AL6069" s="311"/>
    </row>
    <row r="6070" spans="38:38" x14ac:dyDescent="0.15">
      <c r="AL6070" s="311"/>
    </row>
    <row r="6071" spans="38:38" x14ac:dyDescent="0.15">
      <c r="AL6071" s="311"/>
    </row>
    <row r="6072" spans="38:38" x14ac:dyDescent="0.15">
      <c r="AL6072" s="311"/>
    </row>
    <row r="6073" spans="38:38" x14ac:dyDescent="0.15">
      <c r="AL6073" s="311"/>
    </row>
    <row r="6074" spans="38:38" x14ac:dyDescent="0.15">
      <c r="AL6074" s="311"/>
    </row>
    <row r="6075" spans="38:38" x14ac:dyDescent="0.15">
      <c r="AL6075" s="311"/>
    </row>
    <row r="6076" spans="38:38" x14ac:dyDescent="0.15">
      <c r="AL6076" s="311"/>
    </row>
    <row r="6077" spans="38:38" x14ac:dyDescent="0.15">
      <c r="AL6077" s="311"/>
    </row>
    <row r="6078" spans="38:38" x14ac:dyDescent="0.15">
      <c r="AL6078" s="311"/>
    </row>
    <row r="6079" spans="38:38" x14ac:dyDescent="0.15">
      <c r="AL6079" s="311"/>
    </row>
    <row r="6080" spans="38:38" x14ac:dyDescent="0.15">
      <c r="AL6080" s="311"/>
    </row>
    <row r="6081" spans="38:38" x14ac:dyDescent="0.15">
      <c r="AL6081" s="311"/>
    </row>
    <row r="6082" spans="38:38" x14ac:dyDescent="0.15">
      <c r="AL6082" s="311"/>
    </row>
    <row r="6083" spans="38:38" x14ac:dyDescent="0.15">
      <c r="AL6083" s="311"/>
    </row>
    <row r="6084" spans="38:38" x14ac:dyDescent="0.15">
      <c r="AL6084" s="311"/>
    </row>
    <row r="6085" spans="38:38" x14ac:dyDescent="0.15">
      <c r="AL6085" s="311"/>
    </row>
    <row r="6086" spans="38:38" x14ac:dyDescent="0.15">
      <c r="AL6086" s="311"/>
    </row>
    <row r="6087" spans="38:38" x14ac:dyDescent="0.15">
      <c r="AL6087" s="311"/>
    </row>
    <row r="6088" spans="38:38" x14ac:dyDescent="0.15">
      <c r="AL6088" s="311"/>
    </row>
    <row r="6089" spans="38:38" x14ac:dyDescent="0.15">
      <c r="AL6089" s="311"/>
    </row>
    <row r="6090" spans="38:38" x14ac:dyDescent="0.15">
      <c r="AL6090" s="311"/>
    </row>
    <row r="6091" spans="38:38" x14ac:dyDescent="0.15">
      <c r="AL6091" s="311"/>
    </row>
    <row r="6092" spans="38:38" x14ac:dyDescent="0.15">
      <c r="AL6092" s="311"/>
    </row>
    <row r="6093" spans="38:38" x14ac:dyDescent="0.15">
      <c r="AL6093" s="311"/>
    </row>
    <row r="6094" spans="38:38" x14ac:dyDescent="0.15">
      <c r="AL6094" s="311"/>
    </row>
    <row r="6095" spans="38:38" x14ac:dyDescent="0.15">
      <c r="AL6095" s="311"/>
    </row>
    <row r="6096" spans="38:38" x14ac:dyDescent="0.15">
      <c r="AL6096" s="311"/>
    </row>
    <row r="6097" spans="38:38" x14ac:dyDescent="0.15">
      <c r="AL6097" s="311"/>
    </row>
    <row r="6098" spans="38:38" x14ac:dyDescent="0.15">
      <c r="AL6098" s="311"/>
    </row>
    <row r="6099" spans="38:38" x14ac:dyDescent="0.15">
      <c r="AL6099" s="311"/>
    </row>
    <row r="6100" spans="38:38" x14ac:dyDescent="0.15">
      <c r="AL6100" s="311"/>
    </row>
    <row r="6101" spans="38:38" x14ac:dyDescent="0.15">
      <c r="AL6101" s="311"/>
    </row>
    <row r="6102" spans="38:38" x14ac:dyDescent="0.15">
      <c r="AL6102" s="311"/>
    </row>
    <row r="6103" spans="38:38" x14ac:dyDescent="0.15">
      <c r="AL6103" s="311"/>
    </row>
    <row r="6104" spans="38:38" x14ac:dyDescent="0.15">
      <c r="AL6104" s="311"/>
    </row>
    <row r="6105" spans="38:38" x14ac:dyDescent="0.15">
      <c r="AL6105" s="311"/>
    </row>
    <row r="6106" spans="38:38" x14ac:dyDescent="0.15">
      <c r="AL6106" s="311"/>
    </row>
    <row r="6107" spans="38:38" x14ac:dyDescent="0.15">
      <c r="AL6107" s="311"/>
    </row>
    <row r="6108" spans="38:38" x14ac:dyDescent="0.15">
      <c r="AL6108" s="311"/>
    </row>
    <row r="6109" spans="38:38" x14ac:dyDescent="0.15">
      <c r="AL6109" s="311"/>
    </row>
    <row r="6110" spans="38:38" x14ac:dyDescent="0.15">
      <c r="AL6110" s="311"/>
    </row>
    <row r="6111" spans="38:38" x14ac:dyDescent="0.15">
      <c r="AL6111" s="311"/>
    </row>
    <row r="6112" spans="38:38" x14ac:dyDescent="0.15">
      <c r="AL6112" s="311"/>
    </row>
    <row r="6113" spans="38:38" x14ac:dyDescent="0.15">
      <c r="AL6113" s="311"/>
    </row>
    <row r="6114" spans="38:38" x14ac:dyDescent="0.15">
      <c r="AL6114" s="311"/>
    </row>
    <row r="6115" spans="38:38" x14ac:dyDescent="0.15">
      <c r="AL6115" s="311"/>
    </row>
    <row r="6116" spans="38:38" x14ac:dyDescent="0.15">
      <c r="AL6116" s="311"/>
    </row>
    <row r="6117" spans="38:38" x14ac:dyDescent="0.15">
      <c r="AL6117" s="311"/>
    </row>
    <row r="6118" spans="38:38" x14ac:dyDescent="0.15">
      <c r="AL6118" s="311"/>
    </row>
    <row r="6119" spans="38:38" x14ac:dyDescent="0.15">
      <c r="AL6119" s="311"/>
    </row>
    <row r="6120" spans="38:38" x14ac:dyDescent="0.15">
      <c r="AL6120" s="311"/>
    </row>
    <row r="6121" spans="38:38" x14ac:dyDescent="0.15">
      <c r="AL6121" s="311"/>
    </row>
    <row r="6122" spans="38:38" x14ac:dyDescent="0.15">
      <c r="AL6122" s="311"/>
    </row>
    <row r="6123" spans="38:38" x14ac:dyDescent="0.15">
      <c r="AL6123" s="311"/>
    </row>
    <row r="6124" spans="38:38" x14ac:dyDescent="0.15">
      <c r="AL6124" s="311"/>
    </row>
    <row r="6125" spans="38:38" x14ac:dyDescent="0.15">
      <c r="AL6125" s="311"/>
    </row>
    <row r="6126" spans="38:38" x14ac:dyDescent="0.15">
      <c r="AL6126" s="311"/>
    </row>
    <row r="6127" spans="38:38" x14ac:dyDescent="0.15">
      <c r="AL6127" s="311"/>
    </row>
    <row r="6128" spans="38:38" x14ac:dyDescent="0.15">
      <c r="AL6128" s="311"/>
    </row>
    <row r="6129" spans="38:38" x14ac:dyDescent="0.15">
      <c r="AL6129" s="311"/>
    </row>
    <row r="6130" spans="38:38" x14ac:dyDescent="0.15">
      <c r="AL6130" s="311"/>
    </row>
    <row r="6131" spans="38:38" x14ac:dyDescent="0.15">
      <c r="AL6131" s="311"/>
    </row>
    <row r="6132" spans="38:38" x14ac:dyDescent="0.15">
      <c r="AL6132" s="311"/>
    </row>
    <row r="6133" spans="38:38" x14ac:dyDescent="0.15">
      <c r="AL6133" s="311"/>
    </row>
    <row r="6134" spans="38:38" x14ac:dyDescent="0.15">
      <c r="AL6134" s="311"/>
    </row>
    <row r="6135" spans="38:38" x14ac:dyDescent="0.15">
      <c r="AL6135" s="311"/>
    </row>
    <row r="6136" spans="38:38" x14ac:dyDescent="0.15">
      <c r="AL6136" s="311"/>
    </row>
    <row r="6137" spans="38:38" x14ac:dyDescent="0.15">
      <c r="AL6137" s="311"/>
    </row>
    <row r="6138" spans="38:38" x14ac:dyDescent="0.15">
      <c r="AL6138" s="311"/>
    </row>
    <row r="6139" spans="38:38" x14ac:dyDescent="0.15">
      <c r="AL6139" s="311"/>
    </row>
    <row r="6140" spans="38:38" x14ac:dyDescent="0.15">
      <c r="AL6140" s="311"/>
    </row>
    <row r="6141" spans="38:38" x14ac:dyDescent="0.15">
      <c r="AL6141" s="311"/>
    </row>
    <row r="6142" spans="38:38" x14ac:dyDescent="0.15">
      <c r="AL6142" s="311"/>
    </row>
    <row r="6143" spans="38:38" x14ac:dyDescent="0.15">
      <c r="AL6143" s="311"/>
    </row>
    <row r="6144" spans="38:38" x14ac:dyDescent="0.15">
      <c r="AL6144" s="311"/>
    </row>
    <row r="6145" spans="38:38" x14ac:dyDescent="0.15">
      <c r="AL6145" s="311"/>
    </row>
    <row r="6146" spans="38:38" x14ac:dyDescent="0.15">
      <c r="AL6146" s="311"/>
    </row>
    <row r="6147" spans="38:38" x14ac:dyDescent="0.15">
      <c r="AL6147" s="311"/>
    </row>
    <row r="6148" spans="38:38" x14ac:dyDescent="0.15">
      <c r="AL6148" s="311"/>
    </row>
    <row r="6149" spans="38:38" x14ac:dyDescent="0.15">
      <c r="AL6149" s="311"/>
    </row>
    <row r="6150" spans="38:38" x14ac:dyDescent="0.15">
      <c r="AL6150" s="311"/>
    </row>
    <row r="6151" spans="38:38" x14ac:dyDescent="0.15">
      <c r="AL6151" s="311"/>
    </row>
    <row r="6152" spans="38:38" x14ac:dyDescent="0.15">
      <c r="AL6152" s="311"/>
    </row>
    <row r="6153" spans="38:38" x14ac:dyDescent="0.15">
      <c r="AL6153" s="311"/>
    </row>
    <row r="6154" spans="38:38" x14ac:dyDescent="0.15">
      <c r="AL6154" s="311"/>
    </row>
    <row r="6155" spans="38:38" x14ac:dyDescent="0.15">
      <c r="AL6155" s="311"/>
    </row>
    <row r="6156" spans="38:38" x14ac:dyDescent="0.15">
      <c r="AL6156" s="311"/>
    </row>
    <row r="6157" spans="38:38" x14ac:dyDescent="0.15">
      <c r="AL6157" s="311"/>
    </row>
    <row r="6158" spans="38:38" x14ac:dyDescent="0.15">
      <c r="AL6158" s="311"/>
    </row>
    <row r="6159" spans="38:38" x14ac:dyDescent="0.15">
      <c r="AL6159" s="311"/>
    </row>
    <row r="6160" spans="38:38" x14ac:dyDescent="0.15">
      <c r="AL6160" s="311"/>
    </row>
    <row r="6161" spans="38:38" x14ac:dyDescent="0.15">
      <c r="AL6161" s="311"/>
    </row>
    <row r="6162" spans="38:38" x14ac:dyDescent="0.15">
      <c r="AL6162" s="311"/>
    </row>
    <row r="6163" spans="38:38" x14ac:dyDescent="0.15">
      <c r="AL6163" s="311"/>
    </row>
    <row r="6164" spans="38:38" x14ac:dyDescent="0.15">
      <c r="AL6164" s="311"/>
    </row>
    <row r="6165" spans="38:38" x14ac:dyDescent="0.15">
      <c r="AL6165" s="311"/>
    </row>
    <row r="6166" spans="38:38" x14ac:dyDescent="0.15">
      <c r="AL6166" s="311"/>
    </row>
    <row r="6167" spans="38:38" x14ac:dyDescent="0.15">
      <c r="AL6167" s="311"/>
    </row>
    <row r="6168" spans="38:38" x14ac:dyDescent="0.15">
      <c r="AL6168" s="311"/>
    </row>
    <row r="6169" spans="38:38" x14ac:dyDescent="0.15">
      <c r="AL6169" s="311"/>
    </row>
    <row r="6170" spans="38:38" x14ac:dyDescent="0.15">
      <c r="AL6170" s="311"/>
    </row>
    <row r="6171" spans="38:38" x14ac:dyDescent="0.15">
      <c r="AL6171" s="311"/>
    </row>
    <row r="6172" spans="38:38" x14ac:dyDescent="0.15">
      <c r="AL6172" s="311"/>
    </row>
    <row r="6173" spans="38:38" x14ac:dyDescent="0.15">
      <c r="AL6173" s="311"/>
    </row>
    <row r="6174" spans="38:38" x14ac:dyDescent="0.15">
      <c r="AL6174" s="311"/>
    </row>
    <row r="6175" spans="38:38" x14ac:dyDescent="0.15">
      <c r="AL6175" s="311"/>
    </row>
    <row r="6176" spans="38:38" x14ac:dyDescent="0.15">
      <c r="AL6176" s="311"/>
    </row>
    <row r="6177" spans="38:38" x14ac:dyDescent="0.15">
      <c r="AL6177" s="311"/>
    </row>
    <row r="6178" spans="38:38" x14ac:dyDescent="0.15">
      <c r="AL6178" s="311"/>
    </row>
    <row r="6179" spans="38:38" x14ac:dyDescent="0.15">
      <c r="AL6179" s="311"/>
    </row>
    <row r="6180" spans="38:38" x14ac:dyDescent="0.15">
      <c r="AL6180" s="311"/>
    </row>
    <row r="6181" spans="38:38" x14ac:dyDescent="0.15">
      <c r="AL6181" s="311"/>
    </row>
    <row r="6182" spans="38:38" x14ac:dyDescent="0.15">
      <c r="AL6182" s="311"/>
    </row>
    <row r="6183" spans="38:38" x14ac:dyDescent="0.15">
      <c r="AL6183" s="311"/>
    </row>
    <row r="6184" spans="38:38" x14ac:dyDescent="0.15">
      <c r="AL6184" s="311"/>
    </row>
    <row r="6185" spans="38:38" x14ac:dyDescent="0.15">
      <c r="AL6185" s="311"/>
    </row>
    <row r="6186" spans="38:38" x14ac:dyDescent="0.15">
      <c r="AL6186" s="311"/>
    </row>
    <row r="6187" spans="38:38" x14ac:dyDescent="0.15">
      <c r="AL6187" s="311"/>
    </row>
    <row r="6188" spans="38:38" x14ac:dyDescent="0.15">
      <c r="AL6188" s="311"/>
    </row>
    <row r="6189" spans="38:38" x14ac:dyDescent="0.15">
      <c r="AL6189" s="311"/>
    </row>
    <row r="6190" spans="38:38" x14ac:dyDescent="0.15">
      <c r="AL6190" s="311"/>
    </row>
    <row r="6191" spans="38:38" x14ac:dyDescent="0.15">
      <c r="AL6191" s="311"/>
    </row>
    <row r="6192" spans="38:38" x14ac:dyDescent="0.15">
      <c r="AL6192" s="311"/>
    </row>
    <row r="6193" spans="38:38" x14ac:dyDescent="0.15">
      <c r="AL6193" s="311"/>
    </row>
    <row r="6194" spans="38:38" x14ac:dyDescent="0.15">
      <c r="AL6194" s="311"/>
    </row>
    <row r="6195" spans="38:38" x14ac:dyDescent="0.15">
      <c r="AL6195" s="311"/>
    </row>
    <row r="6196" spans="38:38" x14ac:dyDescent="0.15">
      <c r="AL6196" s="311"/>
    </row>
    <row r="6197" spans="38:38" x14ac:dyDescent="0.15">
      <c r="AL6197" s="311"/>
    </row>
    <row r="6198" spans="38:38" x14ac:dyDescent="0.15">
      <c r="AL6198" s="311"/>
    </row>
    <row r="6199" spans="38:38" x14ac:dyDescent="0.15">
      <c r="AL6199" s="311"/>
    </row>
    <row r="6200" spans="38:38" x14ac:dyDescent="0.15">
      <c r="AL6200" s="311"/>
    </row>
    <row r="6201" spans="38:38" x14ac:dyDescent="0.15">
      <c r="AL6201" s="311"/>
    </row>
    <row r="6202" spans="38:38" x14ac:dyDescent="0.15">
      <c r="AL6202" s="311"/>
    </row>
    <row r="6203" spans="38:38" x14ac:dyDescent="0.15">
      <c r="AL6203" s="311"/>
    </row>
    <row r="6204" spans="38:38" x14ac:dyDescent="0.15">
      <c r="AL6204" s="311"/>
    </row>
    <row r="6205" spans="38:38" x14ac:dyDescent="0.15">
      <c r="AL6205" s="311"/>
    </row>
    <row r="6206" spans="38:38" x14ac:dyDescent="0.15">
      <c r="AL6206" s="311"/>
    </row>
    <row r="6207" spans="38:38" x14ac:dyDescent="0.15">
      <c r="AL6207" s="311"/>
    </row>
    <row r="6208" spans="38:38" x14ac:dyDescent="0.15">
      <c r="AL6208" s="311"/>
    </row>
    <row r="6209" spans="38:38" x14ac:dyDescent="0.15">
      <c r="AL6209" s="311"/>
    </row>
    <row r="6210" spans="38:38" x14ac:dyDescent="0.15">
      <c r="AL6210" s="311"/>
    </row>
    <row r="6211" spans="38:38" x14ac:dyDescent="0.15">
      <c r="AL6211" s="311"/>
    </row>
    <row r="6212" spans="38:38" x14ac:dyDescent="0.15">
      <c r="AL6212" s="311"/>
    </row>
    <row r="6213" spans="38:38" x14ac:dyDescent="0.15">
      <c r="AL6213" s="311"/>
    </row>
    <row r="6214" spans="38:38" x14ac:dyDescent="0.15">
      <c r="AL6214" s="311"/>
    </row>
    <row r="6215" spans="38:38" x14ac:dyDescent="0.15">
      <c r="AL6215" s="311"/>
    </row>
    <row r="6216" spans="38:38" x14ac:dyDescent="0.15">
      <c r="AL6216" s="311"/>
    </row>
    <row r="6217" spans="38:38" x14ac:dyDescent="0.15">
      <c r="AL6217" s="311"/>
    </row>
    <row r="6218" spans="38:38" x14ac:dyDescent="0.15">
      <c r="AL6218" s="311"/>
    </row>
    <row r="6219" spans="38:38" x14ac:dyDescent="0.15">
      <c r="AL6219" s="311"/>
    </row>
    <row r="6220" spans="38:38" x14ac:dyDescent="0.15">
      <c r="AL6220" s="311"/>
    </row>
    <row r="6221" spans="38:38" x14ac:dyDescent="0.15">
      <c r="AL6221" s="311"/>
    </row>
    <row r="6222" spans="38:38" x14ac:dyDescent="0.15">
      <c r="AL6222" s="311"/>
    </row>
    <row r="6223" spans="38:38" x14ac:dyDescent="0.15">
      <c r="AL6223" s="311"/>
    </row>
    <row r="6224" spans="38:38" x14ac:dyDescent="0.15">
      <c r="AL6224" s="311"/>
    </row>
    <row r="6225" spans="38:38" x14ac:dyDescent="0.15">
      <c r="AL6225" s="311"/>
    </row>
    <row r="6226" spans="38:38" x14ac:dyDescent="0.15">
      <c r="AL6226" s="311"/>
    </row>
    <row r="6227" spans="38:38" x14ac:dyDescent="0.15">
      <c r="AL6227" s="311"/>
    </row>
    <row r="6228" spans="38:38" x14ac:dyDescent="0.15">
      <c r="AL6228" s="311"/>
    </row>
    <row r="6229" spans="38:38" x14ac:dyDescent="0.15">
      <c r="AL6229" s="311"/>
    </row>
    <row r="6230" spans="38:38" x14ac:dyDescent="0.15">
      <c r="AL6230" s="311"/>
    </row>
    <row r="6231" spans="38:38" x14ac:dyDescent="0.15">
      <c r="AL6231" s="311"/>
    </row>
    <row r="6232" spans="38:38" x14ac:dyDescent="0.15">
      <c r="AL6232" s="311"/>
    </row>
    <row r="6233" spans="38:38" x14ac:dyDescent="0.15">
      <c r="AL6233" s="311"/>
    </row>
    <row r="6234" spans="38:38" x14ac:dyDescent="0.15">
      <c r="AL6234" s="311"/>
    </row>
    <row r="6235" spans="38:38" x14ac:dyDescent="0.15">
      <c r="AL6235" s="311"/>
    </row>
    <row r="6236" spans="38:38" x14ac:dyDescent="0.15">
      <c r="AL6236" s="311"/>
    </row>
    <row r="6237" spans="38:38" x14ac:dyDescent="0.15">
      <c r="AL6237" s="311"/>
    </row>
    <row r="6238" spans="38:38" x14ac:dyDescent="0.15">
      <c r="AL6238" s="311"/>
    </row>
    <row r="6239" spans="38:38" x14ac:dyDescent="0.15">
      <c r="AL6239" s="311"/>
    </row>
    <row r="6240" spans="38:38" x14ac:dyDescent="0.15">
      <c r="AL6240" s="311"/>
    </row>
    <row r="6241" spans="38:38" x14ac:dyDescent="0.15">
      <c r="AL6241" s="311"/>
    </row>
    <row r="6242" spans="38:38" x14ac:dyDescent="0.15">
      <c r="AL6242" s="311"/>
    </row>
    <row r="6243" spans="38:38" x14ac:dyDescent="0.15">
      <c r="AL6243" s="311"/>
    </row>
    <row r="6244" spans="38:38" x14ac:dyDescent="0.15">
      <c r="AL6244" s="311"/>
    </row>
    <row r="6245" spans="38:38" x14ac:dyDescent="0.15">
      <c r="AL6245" s="311"/>
    </row>
    <row r="6246" spans="38:38" x14ac:dyDescent="0.15">
      <c r="AL6246" s="311"/>
    </row>
    <row r="6247" spans="38:38" x14ac:dyDescent="0.15">
      <c r="AL6247" s="311"/>
    </row>
    <row r="6248" spans="38:38" x14ac:dyDescent="0.15">
      <c r="AL6248" s="311"/>
    </row>
    <row r="6249" spans="38:38" x14ac:dyDescent="0.15">
      <c r="AL6249" s="311"/>
    </row>
    <row r="6250" spans="38:38" x14ac:dyDescent="0.15">
      <c r="AL6250" s="311"/>
    </row>
    <row r="6251" spans="38:38" x14ac:dyDescent="0.15">
      <c r="AL6251" s="311"/>
    </row>
    <row r="6252" spans="38:38" x14ac:dyDescent="0.15">
      <c r="AL6252" s="311"/>
    </row>
    <row r="6253" spans="38:38" x14ac:dyDescent="0.15">
      <c r="AL6253" s="311"/>
    </row>
    <row r="6254" spans="38:38" x14ac:dyDescent="0.15">
      <c r="AL6254" s="311"/>
    </row>
    <row r="6255" spans="38:38" x14ac:dyDescent="0.15">
      <c r="AL6255" s="311"/>
    </row>
    <row r="6256" spans="38:38" x14ac:dyDescent="0.15">
      <c r="AL6256" s="311"/>
    </row>
    <row r="6257" spans="38:38" x14ac:dyDescent="0.15">
      <c r="AL6257" s="311"/>
    </row>
    <row r="6258" spans="38:38" x14ac:dyDescent="0.15">
      <c r="AL6258" s="311"/>
    </row>
    <row r="6259" spans="38:38" x14ac:dyDescent="0.15">
      <c r="AL6259" s="311"/>
    </row>
    <row r="6260" spans="38:38" x14ac:dyDescent="0.15">
      <c r="AL6260" s="311"/>
    </row>
    <row r="6261" spans="38:38" x14ac:dyDescent="0.15">
      <c r="AL6261" s="311"/>
    </row>
    <row r="6262" spans="38:38" x14ac:dyDescent="0.15">
      <c r="AL6262" s="311"/>
    </row>
    <row r="6263" spans="38:38" x14ac:dyDescent="0.15">
      <c r="AL6263" s="311"/>
    </row>
    <row r="6264" spans="38:38" x14ac:dyDescent="0.15">
      <c r="AL6264" s="311"/>
    </row>
    <row r="6265" spans="38:38" x14ac:dyDescent="0.15">
      <c r="AL6265" s="311"/>
    </row>
    <row r="6266" spans="38:38" x14ac:dyDescent="0.15">
      <c r="AL6266" s="311"/>
    </row>
    <row r="6267" spans="38:38" x14ac:dyDescent="0.15">
      <c r="AL6267" s="311"/>
    </row>
    <row r="6268" spans="38:38" x14ac:dyDescent="0.15">
      <c r="AL6268" s="311"/>
    </row>
    <row r="6269" spans="38:38" x14ac:dyDescent="0.15">
      <c r="AL6269" s="311"/>
    </row>
    <row r="6270" spans="38:38" x14ac:dyDescent="0.15">
      <c r="AL6270" s="311"/>
    </row>
    <row r="6271" spans="38:38" x14ac:dyDescent="0.15">
      <c r="AL6271" s="311"/>
    </row>
    <row r="6272" spans="38:38" x14ac:dyDescent="0.15">
      <c r="AL6272" s="311"/>
    </row>
    <row r="6273" spans="38:38" x14ac:dyDescent="0.15">
      <c r="AL6273" s="311"/>
    </row>
    <row r="6274" spans="38:38" x14ac:dyDescent="0.15">
      <c r="AL6274" s="311"/>
    </row>
    <row r="6275" spans="38:38" x14ac:dyDescent="0.15">
      <c r="AL6275" s="311"/>
    </row>
    <row r="6276" spans="38:38" x14ac:dyDescent="0.15">
      <c r="AL6276" s="311"/>
    </row>
    <row r="6277" spans="38:38" x14ac:dyDescent="0.15">
      <c r="AL6277" s="311"/>
    </row>
    <row r="6278" spans="38:38" x14ac:dyDescent="0.15">
      <c r="AL6278" s="311"/>
    </row>
    <row r="6279" spans="38:38" x14ac:dyDescent="0.15">
      <c r="AL6279" s="311"/>
    </row>
    <row r="6280" spans="38:38" x14ac:dyDescent="0.15">
      <c r="AL6280" s="311"/>
    </row>
    <row r="6281" spans="38:38" x14ac:dyDescent="0.15">
      <c r="AL6281" s="311"/>
    </row>
    <row r="6282" spans="38:38" x14ac:dyDescent="0.15">
      <c r="AL6282" s="311"/>
    </row>
    <row r="6283" spans="38:38" x14ac:dyDescent="0.15">
      <c r="AL6283" s="311"/>
    </row>
    <row r="6284" spans="38:38" x14ac:dyDescent="0.15">
      <c r="AL6284" s="311"/>
    </row>
    <row r="6285" spans="38:38" x14ac:dyDescent="0.15">
      <c r="AL6285" s="311"/>
    </row>
    <row r="6286" spans="38:38" x14ac:dyDescent="0.15">
      <c r="AL6286" s="311"/>
    </row>
    <row r="6287" spans="38:38" x14ac:dyDescent="0.15">
      <c r="AL6287" s="311"/>
    </row>
    <row r="6288" spans="38:38" x14ac:dyDescent="0.15">
      <c r="AL6288" s="311"/>
    </row>
    <row r="6289" spans="38:38" x14ac:dyDescent="0.15">
      <c r="AL6289" s="311"/>
    </row>
    <row r="6290" spans="38:38" x14ac:dyDescent="0.15">
      <c r="AL6290" s="311"/>
    </row>
    <row r="6291" spans="38:38" x14ac:dyDescent="0.15">
      <c r="AL6291" s="311"/>
    </row>
    <row r="6292" spans="38:38" x14ac:dyDescent="0.15">
      <c r="AL6292" s="311"/>
    </row>
    <row r="6293" spans="38:38" x14ac:dyDescent="0.15">
      <c r="AL6293" s="311"/>
    </row>
    <row r="6294" spans="38:38" x14ac:dyDescent="0.15">
      <c r="AL6294" s="311"/>
    </row>
    <row r="6295" spans="38:38" x14ac:dyDescent="0.15">
      <c r="AL6295" s="311"/>
    </row>
    <row r="6296" spans="38:38" x14ac:dyDescent="0.15">
      <c r="AL6296" s="311"/>
    </row>
    <row r="6297" spans="38:38" x14ac:dyDescent="0.15">
      <c r="AL6297" s="311"/>
    </row>
    <row r="6298" spans="38:38" x14ac:dyDescent="0.15">
      <c r="AL6298" s="311"/>
    </row>
    <row r="6299" spans="38:38" x14ac:dyDescent="0.15">
      <c r="AL6299" s="311"/>
    </row>
    <row r="6300" spans="38:38" x14ac:dyDescent="0.15">
      <c r="AL6300" s="311"/>
    </row>
    <row r="6301" spans="38:38" x14ac:dyDescent="0.15">
      <c r="AL6301" s="311"/>
    </row>
    <row r="6302" spans="38:38" x14ac:dyDescent="0.15">
      <c r="AL6302" s="311"/>
    </row>
    <row r="6303" spans="38:38" x14ac:dyDescent="0.15">
      <c r="AL6303" s="311"/>
    </row>
    <row r="6304" spans="38:38" x14ac:dyDescent="0.15">
      <c r="AL6304" s="311"/>
    </row>
    <row r="6305" spans="38:38" x14ac:dyDescent="0.15">
      <c r="AL6305" s="311"/>
    </row>
    <row r="6306" spans="38:38" x14ac:dyDescent="0.15">
      <c r="AL6306" s="311"/>
    </row>
    <row r="6307" spans="38:38" x14ac:dyDescent="0.15">
      <c r="AL6307" s="311"/>
    </row>
    <row r="6308" spans="38:38" x14ac:dyDescent="0.15">
      <c r="AL6308" s="311"/>
    </row>
    <row r="6309" spans="38:38" x14ac:dyDescent="0.15">
      <c r="AL6309" s="311"/>
    </row>
    <row r="6310" spans="38:38" x14ac:dyDescent="0.15">
      <c r="AL6310" s="311"/>
    </row>
    <row r="6311" spans="38:38" x14ac:dyDescent="0.15">
      <c r="AL6311" s="311"/>
    </row>
    <row r="6312" spans="38:38" x14ac:dyDescent="0.15">
      <c r="AL6312" s="311"/>
    </row>
    <row r="6313" spans="38:38" x14ac:dyDescent="0.15">
      <c r="AL6313" s="311"/>
    </row>
    <row r="6314" spans="38:38" x14ac:dyDescent="0.15">
      <c r="AL6314" s="311"/>
    </row>
    <row r="6315" spans="38:38" x14ac:dyDescent="0.15">
      <c r="AL6315" s="311"/>
    </row>
    <row r="6316" spans="38:38" x14ac:dyDescent="0.15">
      <c r="AL6316" s="311"/>
    </row>
    <row r="6317" spans="38:38" x14ac:dyDescent="0.15">
      <c r="AL6317" s="311"/>
    </row>
    <row r="6318" spans="38:38" x14ac:dyDescent="0.15">
      <c r="AL6318" s="311"/>
    </row>
    <row r="6319" spans="38:38" x14ac:dyDescent="0.15">
      <c r="AL6319" s="311"/>
    </row>
    <row r="6320" spans="38:38" x14ac:dyDescent="0.15">
      <c r="AL6320" s="311"/>
    </row>
    <row r="6321" spans="38:38" x14ac:dyDescent="0.15">
      <c r="AL6321" s="311"/>
    </row>
    <row r="6322" spans="38:38" x14ac:dyDescent="0.15">
      <c r="AL6322" s="311"/>
    </row>
    <row r="6323" spans="38:38" x14ac:dyDescent="0.15">
      <c r="AL6323" s="311"/>
    </row>
    <row r="6324" spans="38:38" x14ac:dyDescent="0.15">
      <c r="AL6324" s="311"/>
    </row>
    <row r="6325" spans="38:38" x14ac:dyDescent="0.15">
      <c r="AL6325" s="311"/>
    </row>
    <row r="6326" spans="38:38" x14ac:dyDescent="0.15">
      <c r="AL6326" s="311"/>
    </row>
    <row r="6327" spans="38:38" x14ac:dyDescent="0.15">
      <c r="AL6327" s="311"/>
    </row>
    <row r="6328" spans="38:38" x14ac:dyDescent="0.15">
      <c r="AL6328" s="311"/>
    </row>
    <row r="6329" spans="38:38" x14ac:dyDescent="0.15">
      <c r="AL6329" s="311"/>
    </row>
    <row r="6330" spans="38:38" x14ac:dyDescent="0.15">
      <c r="AL6330" s="311"/>
    </row>
    <row r="6331" spans="38:38" x14ac:dyDescent="0.15">
      <c r="AL6331" s="311"/>
    </row>
    <row r="6332" spans="38:38" x14ac:dyDescent="0.15">
      <c r="AL6332" s="311"/>
    </row>
    <row r="6333" spans="38:38" x14ac:dyDescent="0.15">
      <c r="AL6333" s="311"/>
    </row>
    <row r="6334" spans="38:38" x14ac:dyDescent="0.15">
      <c r="AL6334" s="311"/>
    </row>
    <row r="6335" spans="38:38" x14ac:dyDescent="0.15">
      <c r="AL6335" s="311"/>
    </row>
    <row r="6336" spans="38:38" x14ac:dyDescent="0.15">
      <c r="AL6336" s="311"/>
    </row>
    <row r="6337" spans="38:38" x14ac:dyDescent="0.15">
      <c r="AL6337" s="311"/>
    </row>
    <row r="6338" spans="38:38" x14ac:dyDescent="0.15">
      <c r="AL6338" s="311"/>
    </row>
    <row r="6339" spans="38:38" x14ac:dyDescent="0.15">
      <c r="AL6339" s="311"/>
    </row>
    <row r="6340" spans="38:38" x14ac:dyDescent="0.15">
      <c r="AL6340" s="311"/>
    </row>
    <row r="6341" spans="38:38" x14ac:dyDescent="0.15">
      <c r="AL6341" s="311"/>
    </row>
    <row r="6342" spans="38:38" x14ac:dyDescent="0.15">
      <c r="AL6342" s="311"/>
    </row>
    <row r="6343" spans="38:38" x14ac:dyDescent="0.15">
      <c r="AL6343" s="311"/>
    </row>
    <row r="6344" spans="38:38" x14ac:dyDescent="0.15">
      <c r="AL6344" s="311"/>
    </row>
    <row r="6345" spans="38:38" x14ac:dyDescent="0.15">
      <c r="AL6345" s="311"/>
    </row>
    <row r="6346" spans="38:38" x14ac:dyDescent="0.15">
      <c r="AL6346" s="311"/>
    </row>
    <row r="6347" spans="38:38" x14ac:dyDescent="0.15">
      <c r="AL6347" s="311"/>
    </row>
    <row r="6348" spans="38:38" x14ac:dyDescent="0.15">
      <c r="AL6348" s="311"/>
    </row>
    <row r="6349" spans="38:38" x14ac:dyDescent="0.15">
      <c r="AL6349" s="311"/>
    </row>
    <row r="6350" spans="38:38" x14ac:dyDescent="0.15">
      <c r="AL6350" s="311"/>
    </row>
    <row r="6351" spans="38:38" x14ac:dyDescent="0.15">
      <c r="AL6351" s="311"/>
    </row>
    <row r="6352" spans="38:38" x14ac:dyDescent="0.15">
      <c r="AL6352" s="311"/>
    </row>
    <row r="6353" spans="38:38" x14ac:dyDescent="0.15">
      <c r="AL6353" s="311"/>
    </row>
    <row r="6354" spans="38:38" x14ac:dyDescent="0.15">
      <c r="AL6354" s="311"/>
    </row>
    <row r="6355" spans="38:38" x14ac:dyDescent="0.15">
      <c r="AL6355" s="311"/>
    </row>
    <row r="6356" spans="38:38" x14ac:dyDescent="0.15">
      <c r="AL6356" s="311"/>
    </row>
    <row r="6357" spans="38:38" x14ac:dyDescent="0.15">
      <c r="AL6357" s="311"/>
    </row>
    <row r="6358" spans="38:38" x14ac:dyDescent="0.15">
      <c r="AL6358" s="311"/>
    </row>
    <row r="6359" spans="38:38" x14ac:dyDescent="0.15">
      <c r="AL6359" s="311"/>
    </row>
    <row r="6360" spans="38:38" x14ac:dyDescent="0.15">
      <c r="AL6360" s="311"/>
    </row>
    <row r="6361" spans="38:38" x14ac:dyDescent="0.15">
      <c r="AL6361" s="311"/>
    </row>
    <row r="6362" spans="38:38" x14ac:dyDescent="0.15">
      <c r="AL6362" s="311"/>
    </row>
    <row r="6363" spans="38:38" x14ac:dyDescent="0.15">
      <c r="AL6363" s="311"/>
    </row>
    <row r="6364" spans="38:38" x14ac:dyDescent="0.15">
      <c r="AL6364" s="311"/>
    </row>
    <row r="6365" spans="38:38" x14ac:dyDescent="0.15">
      <c r="AL6365" s="311"/>
    </row>
    <row r="6366" spans="38:38" x14ac:dyDescent="0.15">
      <c r="AL6366" s="311"/>
    </row>
    <row r="6367" spans="38:38" x14ac:dyDescent="0.15">
      <c r="AL6367" s="311"/>
    </row>
    <row r="6368" spans="38:38" x14ac:dyDescent="0.15">
      <c r="AL6368" s="311"/>
    </row>
    <row r="6369" spans="38:38" x14ac:dyDescent="0.15">
      <c r="AL6369" s="311"/>
    </row>
    <row r="6370" spans="38:38" x14ac:dyDescent="0.15">
      <c r="AL6370" s="311"/>
    </row>
    <row r="6371" spans="38:38" x14ac:dyDescent="0.15">
      <c r="AL6371" s="311"/>
    </row>
    <row r="6372" spans="38:38" x14ac:dyDescent="0.15">
      <c r="AL6372" s="311"/>
    </row>
    <row r="6373" spans="38:38" x14ac:dyDescent="0.15">
      <c r="AL6373" s="311"/>
    </row>
    <row r="6374" spans="38:38" x14ac:dyDescent="0.15">
      <c r="AL6374" s="311"/>
    </row>
    <row r="6375" spans="38:38" x14ac:dyDescent="0.15">
      <c r="AL6375" s="311"/>
    </row>
    <row r="6376" spans="38:38" x14ac:dyDescent="0.15">
      <c r="AL6376" s="311"/>
    </row>
    <row r="6377" spans="38:38" x14ac:dyDescent="0.15">
      <c r="AL6377" s="311"/>
    </row>
    <row r="6378" spans="38:38" x14ac:dyDescent="0.15">
      <c r="AL6378" s="311"/>
    </row>
    <row r="6379" spans="38:38" x14ac:dyDescent="0.15">
      <c r="AL6379" s="311"/>
    </row>
    <row r="6380" spans="38:38" x14ac:dyDescent="0.15">
      <c r="AL6380" s="311"/>
    </row>
    <row r="6381" spans="38:38" x14ac:dyDescent="0.15">
      <c r="AL6381" s="311"/>
    </row>
    <row r="6382" spans="38:38" x14ac:dyDescent="0.15">
      <c r="AL6382" s="311"/>
    </row>
    <row r="6383" spans="38:38" x14ac:dyDescent="0.15">
      <c r="AL6383" s="311"/>
    </row>
    <row r="6384" spans="38:38" x14ac:dyDescent="0.15">
      <c r="AL6384" s="311"/>
    </row>
    <row r="6385" spans="38:38" x14ac:dyDescent="0.15">
      <c r="AL6385" s="311"/>
    </row>
    <row r="6386" spans="38:38" x14ac:dyDescent="0.15">
      <c r="AL6386" s="311"/>
    </row>
    <row r="6387" spans="38:38" x14ac:dyDescent="0.15">
      <c r="AL6387" s="311"/>
    </row>
    <row r="6388" spans="38:38" x14ac:dyDescent="0.15">
      <c r="AL6388" s="311"/>
    </row>
    <row r="6389" spans="38:38" x14ac:dyDescent="0.15">
      <c r="AL6389" s="311"/>
    </row>
    <row r="6390" spans="38:38" x14ac:dyDescent="0.15">
      <c r="AL6390" s="311"/>
    </row>
    <row r="6391" spans="38:38" x14ac:dyDescent="0.15">
      <c r="AL6391" s="311"/>
    </row>
    <row r="6392" spans="38:38" x14ac:dyDescent="0.15">
      <c r="AL6392" s="311"/>
    </row>
    <row r="6393" spans="38:38" x14ac:dyDescent="0.15">
      <c r="AL6393" s="311"/>
    </row>
    <row r="6394" spans="38:38" x14ac:dyDescent="0.15">
      <c r="AL6394" s="311"/>
    </row>
    <row r="6395" spans="38:38" x14ac:dyDescent="0.15">
      <c r="AL6395" s="311"/>
    </row>
    <row r="6396" spans="38:38" x14ac:dyDescent="0.15">
      <c r="AL6396" s="311"/>
    </row>
    <row r="6397" spans="38:38" x14ac:dyDescent="0.15">
      <c r="AL6397" s="311"/>
    </row>
    <row r="6398" spans="38:38" x14ac:dyDescent="0.15">
      <c r="AL6398" s="311"/>
    </row>
    <row r="6399" spans="38:38" x14ac:dyDescent="0.15">
      <c r="AL6399" s="311"/>
    </row>
    <row r="6400" spans="38:38" x14ac:dyDescent="0.15">
      <c r="AL6400" s="311"/>
    </row>
    <row r="6401" spans="38:38" x14ac:dyDescent="0.15">
      <c r="AL6401" s="311"/>
    </row>
    <row r="6402" spans="38:38" x14ac:dyDescent="0.15">
      <c r="AL6402" s="311"/>
    </row>
    <row r="6403" spans="38:38" x14ac:dyDescent="0.15">
      <c r="AL6403" s="311"/>
    </row>
    <row r="6404" spans="38:38" x14ac:dyDescent="0.15">
      <c r="AL6404" s="311"/>
    </row>
    <row r="6405" spans="38:38" x14ac:dyDescent="0.15">
      <c r="AL6405" s="311"/>
    </row>
    <row r="6406" spans="38:38" x14ac:dyDescent="0.15">
      <c r="AL6406" s="311"/>
    </row>
    <row r="6407" spans="38:38" x14ac:dyDescent="0.15">
      <c r="AL6407" s="311"/>
    </row>
    <row r="6408" spans="38:38" x14ac:dyDescent="0.15">
      <c r="AL6408" s="311"/>
    </row>
    <row r="6409" spans="38:38" x14ac:dyDescent="0.15">
      <c r="AL6409" s="311"/>
    </row>
    <row r="6410" spans="38:38" x14ac:dyDescent="0.15">
      <c r="AL6410" s="311"/>
    </row>
    <row r="6411" spans="38:38" x14ac:dyDescent="0.15">
      <c r="AL6411" s="311"/>
    </row>
    <row r="6412" spans="38:38" x14ac:dyDescent="0.15">
      <c r="AL6412" s="311"/>
    </row>
    <row r="6413" spans="38:38" x14ac:dyDescent="0.15">
      <c r="AL6413" s="311"/>
    </row>
    <row r="6414" spans="38:38" x14ac:dyDescent="0.15">
      <c r="AL6414" s="311"/>
    </row>
    <row r="6415" spans="38:38" x14ac:dyDescent="0.15">
      <c r="AL6415" s="311"/>
    </row>
    <row r="6416" spans="38:38" x14ac:dyDescent="0.15">
      <c r="AL6416" s="311"/>
    </row>
    <row r="6417" spans="38:38" x14ac:dyDescent="0.15">
      <c r="AL6417" s="311"/>
    </row>
    <row r="6418" spans="38:38" x14ac:dyDescent="0.15">
      <c r="AL6418" s="311"/>
    </row>
    <row r="6419" spans="38:38" x14ac:dyDescent="0.15">
      <c r="AL6419" s="311"/>
    </row>
    <row r="6420" spans="38:38" x14ac:dyDescent="0.15">
      <c r="AL6420" s="311"/>
    </row>
    <row r="6421" spans="38:38" x14ac:dyDescent="0.15">
      <c r="AL6421" s="311"/>
    </row>
    <row r="6422" spans="38:38" x14ac:dyDescent="0.15">
      <c r="AL6422" s="311"/>
    </row>
    <row r="6423" spans="38:38" x14ac:dyDescent="0.15">
      <c r="AL6423" s="311"/>
    </row>
    <row r="6424" spans="38:38" x14ac:dyDescent="0.15">
      <c r="AL6424" s="311"/>
    </row>
    <row r="6425" spans="38:38" x14ac:dyDescent="0.15">
      <c r="AL6425" s="311"/>
    </row>
    <row r="6426" spans="38:38" x14ac:dyDescent="0.15">
      <c r="AL6426" s="311"/>
    </row>
    <row r="6427" spans="38:38" x14ac:dyDescent="0.15">
      <c r="AL6427" s="311"/>
    </row>
    <row r="6428" spans="38:38" x14ac:dyDescent="0.15">
      <c r="AL6428" s="311"/>
    </row>
    <row r="6429" spans="38:38" x14ac:dyDescent="0.15">
      <c r="AL6429" s="311"/>
    </row>
    <row r="6430" spans="38:38" x14ac:dyDescent="0.15">
      <c r="AL6430" s="311"/>
    </row>
    <row r="6431" spans="38:38" x14ac:dyDescent="0.15">
      <c r="AL6431" s="311"/>
    </row>
    <row r="6432" spans="38:38" x14ac:dyDescent="0.15">
      <c r="AL6432" s="311"/>
    </row>
    <row r="6433" spans="38:38" x14ac:dyDescent="0.15">
      <c r="AL6433" s="311"/>
    </row>
    <row r="6434" spans="38:38" x14ac:dyDescent="0.15">
      <c r="AL6434" s="311"/>
    </row>
    <row r="6435" spans="38:38" x14ac:dyDescent="0.15">
      <c r="AL6435" s="311"/>
    </row>
    <row r="6436" spans="38:38" x14ac:dyDescent="0.15">
      <c r="AL6436" s="311"/>
    </row>
    <row r="6437" spans="38:38" x14ac:dyDescent="0.15">
      <c r="AL6437" s="311"/>
    </row>
    <row r="6438" spans="38:38" x14ac:dyDescent="0.15">
      <c r="AL6438" s="311"/>
    </row>
    <row r="6439" spans="38:38" x14ac:dyDescent="0.15">
      <c r="AL6439" s="311"/>
    </row>
    <row r="6440" spans="38:38" x14ac:dyDescent="0.15">
      <c r="AL6440" s="311"/>
    </row>
    <row r="6441" spans="38:38" x14ac:dyDescent="0.15">
      <c r="AL6441" s="311"/>
    </row>
    <row r="6442" spans="38:38" x14ac:dyDescent="0.15">
      <c r="AL6442" s="311"/>
    </row>
    <row r="6443" spans="38:38" x14ac:dyDescent="0.15">
      <c r="AL6443" s="311"/>
    </row>
    <row r="6444" spans="38:38" x14ac:dyDescent="0.15">
      <c r="AL6444" s="311"/>
    </row>
    <row r="6445" spans="38:38" x14ac:dyDescent="0.15">
      <c r="AL6445" s="311"/>
    </row>
    <row r="6446" spans="38:38" x14ac:dyDescent="0.15">
      <c r="AL6446" s="311"/>
    </row>
    <row r="6447" spans="38:38" x14ac:dyDescent="0.15">
      <c r="AL6447" s="311"/>
    </row>
    <row r="6448" spans="38:38" x14ac:dyDescent="0.15">
      <c r="AL6448" s="311"/>
    </row>
    <row r="6449" spans="38:38" x14ac:dyDescent="0.15">
      <c r="AL6449" s="311"/>
    </row>
    <row r="6450" spans="38:38" x14ac:dyDescent="0.15">
      <c r="AL6450" s="311"/>
    </row>
    <row r="6451" spans="38:38" x14ac:dyDescent="0.15">
      <c r="AL6451" s="311"/>
    </row>
    <row r="6452" spans="38:38" x14ac:dyDescent="0.15">
      <c r="AL6452" s="311"/>
    </row>
    <row r="6453" spans="38:38" x14ac:dyDescent="0.15">
      <c r="AL6453" s="311"/>
    </row>
    <row r="6454" spans="38:38" x14ac:dyDescent="0.15">
      <c r="AL6454" s="311"/>
    </row>
    <row r="6455" spans="38:38" x14ac:dyDescent="0.15">
      <c r="AL6455" s="311"/>
    </row>
    <row r="6456" spans="38:38" x14ac:dyDescent="0.15">
      <c r="AL6456" s="311"/>
    </row>
    <row r="6457" spans="38:38" x14ac:dyDescent="0.15">
      <c r="AL6457" s="311"/>
    </row>
    <row r="6458" spans="38:38" x14ac:dyDescent="0.15">
      <c r="AL6458" s="311"/>
    </row>
    <row r="6459" spans="38:38" x14ac:dyDescent="0.15">
      <c r="AL6459" s="311"/>
    </row>
    <row r="6460" spans="38:38" x14ac:dyDescent="0.15">
      <c r="AL6460" s="311"/>
    </row>
    <row r="6461" spans="38:38" x14ac:dyDescent="0.15">
      <c r="AL6461" s="311"/>
    </row>
    <row r="6462" spans="38:38" x14ac:dyDescent="0.15">
      <c r="AL6462" s="311"/>
    </row>
    <row r="6463" spans="38:38" x14ac:dyDescent="0.15">
      <c r="AL6463" s="311"/>
    </row>
    <row r="6464" spans="38:38" x14ac:dyDescent="0.15">
      <c r="AL6464" s="311"/>
    </row>
    <row r="6465" spans="38:38" x14ac:dyDescent="0.15">
      <c r="AL6465" s="311"/>
    </row>
    <row r="6466" spans="38:38" x14ac:dyDescent="0.15">
      <c r="AL6466" s="311"/>
    </row>
    <row r="6467" spans="38:38" x14ac:dyDescent="0.15">
      <c r="AL6467" s="311"/>
    </row>
    <row r="6468" spans="38:38" x14ac:dyDescent="0.15">
      <c r="AL6468" s="311"/>
    </row>
    <row r="6469" spans="38:38" x14ac:dyDescent="0.15">
      <c r="AL6469" s="311"/>
    </row>
    <row r="6470" spans="38:38" x14ac:dyDescent="0.15">
      <c r="AL6470" s="311"/>
    </row>
    <row r="6471" spans="38:38" x14ac:dyDescent="0.15">
      <c r="AL6471" s="311"/>
    </row>
    <row r="6472" spans="38:38" x14ac:dyDescent="0.15">
      <c r="AL6472" s="311"/>
    </row>
    <row r="6473" spans="38:38" x14ac:dyDescent="0.15">
      <c r="AL6473" s="311"/>
    </row>
    <row r="6474" spans="38:38" x14ac:dyDescent="0.15">
      <c r="AL6474" s="311"/>
    </row>
    <row r="6475" spans="38:38" x14ac:dyDescent="0.15">
      <c r="AL6475" s="311"/>
    </row>
    <row r="6476" spans="38:38" x14ac:dyDescent="0.15">
      <c r="AL6476" s="311"/>
    </row>
    <row r="6477" spans="38:38" x14ac:dyDescent="0.15">
      <c r="AL6477" s="311"/>
    </row>
    <row r="6478" spans="38:38" x14ac:dyDescent="0.15">
      <c r="AL6478" s="311"/>
    </row>
    <row r="6479" spans="38:38" x14ac:dyDescent="0.15">
      <c r="AL6479" s="311"/>
    </row>
    <row r="6480" spans="38:38" x14ac:dyDescent="0.15">
      <c r="AL6480" s="311"/>
    </row>
    <row r="6481" spans="38:38" x14ac:dyDescent="0.15">
      <c r="AL6481" s="311"/>
    </row>
    <row r="6482" spans="38:38" x14ac:dyDescent="0.15">
      <c r="AL6482" s="311"/>
    </row>
    <row r="6483" spans="38:38" x14ac:dyDescent="0.15">
      <c r="AL6483" s="311"/>
    </row>
    <row r="6484" spans="38:38" x14ac:dyDescent="0.15">
      <c r="AL6484" s="311"/>
    </row>
    <row r="6485" spans="38:38" x14ac:dyDescent="0.15">
      <c r="AL6485" s="311"/>
    </row>
    <row r="6486" spans="38:38" x14ac:dyDescent="0.15">
      <c r="AL6486" s="311"/>
    </row>
    <row r="6487" spans="38:38" x14ac:dyDescent="0.15">
      <c r="AL6487" s="311"/>
    </row>
    <row r="6488" spans="38:38" x14ac:dyDescent="0.15">
      <c r="AL6488" s="311"/>
    </row>
    <row r="6489" spans="38:38" x14ac:dyDescent="0.15">
      <c r="AL6489" s="311"/>
    </row>
    <row r="6490" spans="38:38" x14ac:dyDescent="0.15">
      <c r="AL6490" s="311"/>
    </row>
    <row r="6491" spans="38:38" x14ac:dyDescent="0.15">
      <c r="AL6491" s="311"/>
    </row>
    <row r="6492" spans="38:38" x14ac:dyDescent="0.15">
      <c r="AL6492" s="311"/>
    </row>
    <row r="6493" spans="38:38" x14ac:dyDescent="0.15">
      <c r="AL6493" s="311"/>
    </row>
    <row r="6494" spans="38:38" x14ac:dyDescent="0.15">
      <c r="AL6494" s="311"/>
    </row>
    <row r="6495" spans="38:38" x14ac:dyDescent="0.15">
      <c r="AL6495" s="311"/>
    </row>
    <row r="6496" spans="38:38" x14ac:dyDescent="0.15">
      <c r="AL6496" s="311"/>
    </row>
    <row r="6497" spans="38:38" x14ac:dyDescent="0.15">
      <c r="AL6497" s="311"/>
    </row>
    <row r="6498" spans="38:38" x14ac:dyDescent="0.15">
      <c r="AL6498" s="311"/>
    </row>
    <row r="6499" spans="38:38" x14ac:dyDescent="0.15">
      <c r="AL6499" s="311"/>
    </row>
    <row r="6500" spans="38:38" x14ac:dyDescent="0.15">
      <c r="AL6500" s="311"/>
    </row>
    <row r="6501" spans="38:38" x14ac:dyDescent="0.15">
      <c r="AL6501" s="311"/>
    </row>
    <row r="6502" spans="38:38" x14ac:dyDescent="0.15">
      <c r="AL6502" s="311"/>
    </row>
    <row r="6503" spans="38:38" x14ac:dyDescent="0.15">
      <c r="AL6503" s="311"/>
    </row>
    <row r="6504" spans="38:38" x14ac:dyDescent="0.15">
      <c r="AL6504" s="311"/>
    </row>
    <row r="6505" spans="38:38" x14ac:dyDescent="0.15">
      <c r="AL6505" s="311"/>
    </row>
    <row r="6506" spans="38:38" x14ac:dyDescent="0.15">
      <c r="AL6506" s="311"/>
    </row>
    <row r="6507" spans="38:38" x14ac:dyDescent="0.15">
      <c r="AL6507" s="311"/>
    </row>
    <row r="6508" spans="38:38" x14ac:dyDescent="0.15">
      <c r="AL6508" s="311"/>
    </row>
    <row r="6509" spans="38:38" x14ac:dyDescent="0.15">
      <c r="AL6509" s="311"/>
    </row>
    <row r="6510" spans="38:38" x14ac:dyDescent="0.15">
      <c r="AL6510" s="311"/>
    </row>
    <row r="6511" spans="38:38" x14ac:dyDescent="0.15">
      <c r="AL6511" s="311"/>
    </row>
    <row r="6512" spans="38:38" x14ac:dyDescent="0.15">
      <c r="AL6512" s="311"/>
    </row>
    <row r="6513" spans="38:38" x14ac:dyDescent="0.15">
      <c r="AL6513" s="311"/>
    </row>
    <row r="6514" spans="38:38" x14ac:dyDescent="0.15">
      <c r="AL6514" s="311"/>
    </row>
    <row r="6515" spans="38:38" x14ac:dyDescent="0.15">
      <c r="AL6515" s="311"/>
    </row>
    <row r="6516" spans="38:38" x14ac:dyDescent="0.15">
      <c r="AL6516" s="311"/>
    </row>
    <row r="6517" spans="38:38" x14ac:dyDescent="0.15">
      <c r="AL6517" s="311"/>
    </row>
    <row r="6518" spans="38:38" x14ac:dyDescent="0.15">
      <c r="AL6518" s="311"/>
    </row>
    <row r="6519" spans="38:38" x14ac:dyDescent="0.15">
      <c r="AL6519" s="311"/>
    </row>
    <row r="6520" spans="38:38" x14ac:dyDescent="0.15">
      <c r="AL6520" s="311"/>
    </row>
    <row r="6521" spans="38:38" x14ac:dyDescent="0.15">
      <c r="AL6521" s="311"/>
    </row>
    <row r="6522" spans="38:38" x14ac:dyDescent="0.15">
      <c r="AL6522" s="311"/>
    </row>
    <row r="6523" spans="38:38" x14ac:dyDescent="0.15">
      <c r="AL6523" s="311"/>
    </row>
    <row r="6524" spans="38:38" x14ac:dyDescent="0.15">
      <c r="AL6524" s="311"/>
    </row>
    <row r="6525" spans="38:38" x14ac:dyDescent="0.15">
      <c r="AL6525" s="311"/>
    </row>
    <row r="6526" spans="38:38" x14ac:dyDescent="0.15">
      <c r="AL6526" s="311"/>
    </row>
    <row r="6527" spans="38:38" x14ac:dyDescent="0.15">
      <c r="AL6527" s="311"/>
    </row>
    <row r="6528" spans="38:38" x14ac:dyDescent="0.15">
      <c r="AL6528" s="311"/>
    </row>
    <row r="6529" spans="38:38" x14ac:dyDescent="0.15">
      <c r="AL6529" s="311"/>
    </row>
    <row r="6530" spans="38:38" x14ac:dyDescent="0.15">
      <c r="AL6530" s="311"/>
    </row>
    <row r="6531" spans="38:38" x14ac:dyDescent="0.15">
      <c r="AL6531" s="311"/>
    </row>
    <row r="6532" spans="38:38" x14ac:dyDescent="0.15">
      <c r="AL6532" s="311"/>
    </row>
    <row r="6533" spans="38:38" x14ac:dyDescent="0.15">
      <c r="AL6533" s="311"/>
    </row>
    <row r="6534" spans="38:38" x14ac:dyDescent="0.15">
      <c r="AL6534" s="311"/>
    </row>
    <row r="6535" spans="38:38" x14ac:dyDescent="0.15">
      <c r="AL6535" s="311"/>
    </row>
    <row r="6536" spans="38:38" x14ac:dyDescent="0.15">
      <c r="AL6536" s="311"/>
    </row>
    <row r="6537" spans="38:38" x14ac:dyDescent="0.15">
      <c r="AL6537" s="311"/>
    </row>
    <row r="6538" spans="38:38" x14ac:dyDescent="0.15">
      <c r="AL6538" s="311"/>
    </row>
    <row r="6539" spans="38:38" x14ac:dyDescent="0.15">
      <c r="AL6539" s="311"/>
    </row>
    <row r="6540" spans="38:38" x14ac:dyDescent="0.15">
      <c r="AL6540" s="311"/>
    </row>
    <row r="6541" spans="38:38" x14ac:dyDescent="0.15">
      <c r="AL6541" s="311"/>
    </row>
    <row r="6542" spans="38:38" x14ac:dyDescent="0.15">
      <c r="AL6542" s="311"/>
    </row>
    <row r="6543" spans="38:38" x14ac:dyDescent="0.15">
      <c r="AL6543" s="311"/>
    </row>
    <row r="6544" spans="38:38" x14ac:dyDescent="0.15">
      <c r="AL6544" s="311"/>
    </row>
    <row r="6545" spans="38:38" x14ac:dyDescent="0.15">
      <c r="AL6545" s="311"/>
    </row>
    <row r="6546" spans="38:38" x14ac:dyDescent="0.15">
      <c r="AL6546" s="311"/>
    </row>
    <row r="6547" spans="38:38" x14ac:dyDescent="0.15">
      <c r="AL6547" s="311"/>
    </row>
    <row r="6548" spans="38:38" x14ac:dyDescent="0.15">
      <c r="AL6548" s="311"/>
    </row>
    <row r="6549" spans="38:38" x14ac:dyDescent="0.15">
      <c r="AL6549" s="311"/>
    </row>
    <row r="6550" spans="38:38" x14ac:dyDescent="0.15">
      <c r="AL6550" s="311"/>
    </row>
    <row r="6551" spans="38:38" x14ac:dyDescent="0.15">
      <c r="AL6551" s="311"/>
    </row>
    <row r="6552" spans="38:38" x14ac:dyDescent="0.15">
      <c r="AL6552" s="311"/>
    </row>
    <row r="6553" spans="38:38" x14ac:dyDescent="0.15">
      <c r="AL6553" s="311"/>
    </row>
    <row r="6554" spans="38:38" x14ac:dyDescent="0.15">
      <c r="AL6554" s="311"/>
    </row>
    <row r="6555" spans="38:38" x14ac:dyDescent="0.15">
      <c r="AL6555" s="311"/>
    </row>
    <row r="6556" spans="38:38" x14ac:dyDescent="0.15">
      <c r="AL6556" s="311"/>
    </row>
    <row r="6557" spans="38:38" x14ac:dyDescent="0.15">
      <c r="AL6557" s="311"/>
    </row>
    <row r="6558" spans="38:38" x14ac:dyDescent="0.15">
      <c r="AL6558" s="311"/>
    </row>
    <row r="6559" spans="38:38" x14ac:dyDescent="0.15">
      <c r="AL6559" s="311"/>
    </row>
    <row r="6560" spans="38:38" x14ac:dyDescent="0.15">
      <c r="AL6560" s="311"/>
    </row>
    <row r="6561" spans="38:38" x14ac:dyDescent="0.15">
      <c r="AL6561" s="311"/>
    </row>
    <row r="6562" spans="38:38" x14ac:dyDescent="0.15">
      <c r="AL6562" s="311"/>
    </row>
    <row r="6563" spans="38:38" x14ac:dyDescent="0.15">
      <c r="AL6563" s="311"/>
    </row>
    <row r="6564" spans="38:38" x14ac:dyDescent="0.15">
      <c r="AL6564" s="311"/>
    </row>
    <row r="6565" spans="38:38" x14ac:dyDescent="0.15">
      <c r="AL6565" s="311"/>
    </row>
    <row r="6566" spans="38:38" x14ac:dyDescent="0.15">
      <c r="AL6566" s="311"/>
    </row>
    <row r="6567" spans="38:38" x14ac:dyDescent="0.15">
      <c r="AL6567" s="311"/>
    </row>
    <row r="6568" spans="38:38" x14ac:dyDescent="0.15">
      <c r="AL6568" s="311"/>
    </row>
    <row r="6569" spans="38:38" x14ac:dyDescent="0.15">
      <c r="AL6569" s="311"/>
    </row>
    <row r="6570" spans="38:38" x14ac:dyDescent="0.15">
      <c r="AL6570" s="311"/>
    </row>
    <row r="6571" spans="38:38" x14ac:dyDescent="0.15">
      <c r="AL6571" s="311"/>
    </row>
    <row r="6572" spans="38:38" x14ac:dyDescent="0.15">
      <c r="AL6572" s="311"/>
    </row>
    <row r="6573" spans="38:38" x14ac:dyDescent="0.15">
      <c r="AL6573" s="311"/>
    </row>
    <row r="6574" spans="38:38" x14ac:dyDescent="0.15">
      <c r="AL6574" s="311"/>
    </row>
    <row r="6575" spans="38:38" x14ac:dyDescent="0.15">
      <c r="AL6575" s="311"/>
    </row>
    <row r="6576" spans="38:38" x14ac:dyDescent="0.15">
      <c r="AL6576" s="311"/>
    </row>
    <row r="6577" spans="38:38" x14ac:dyDescent="0.15">
      <c r="AL6577" s="311"/>
    </row>
    <row r="6578" spans="38:38" x14ac:dyDescent="0.15">
      <c r="AL6578" s="311"/>
    </row>
    <row r="6579" spans="38:38" x14ac:dyDescent="0.15">
      <c r="AL6579" s="311"/>
    </row>
    <row r="6580" spans="38:38" x14ac:dyDescent="0.15">
      <c r="AL6580" s="311"/>
    </row>
    <row r="6581" spans="38:38" x14ac:dyDescent="0.15">
      <c r="AL6581" s="311"/>
    </row>
    <row r="6582" spans="38:38" x14ac:dyDescent="0.15">
      <c r="AL6582" s="311"/>
    </row>
    <row r="6583" spans="38:38" x14ac:dyDescent="0.15">
      <c r="AL6583" s="311"/>
    </row>
    <row r="6584" spans="38:38" x14ac:dyDescent="0.15">
      <c r="AL6584" s="311"/>
    </row>
    <row r="6585" spans="38:38" x14ac:dyDescent="0.15">
      <c r="AL6585" s="311"/>
    </row>
    <row r="6586" spans="38:38" x14ac:dyDescent="0.15">
      <c r="AL6586" s="311"/>
    </row>
    <row r="6587" spans="38:38" x14ac:dyDescent="0.15">
      <c r="AL6587" s="311"/>
    </row>
    <row r="6588" spans="38:38" x14ac:dyDescent="0.15">
      <c r="AL6588" s="311"/>
    </row>
    <row r="6589" spans="38:38" x14ac:dyDescent="0.15">
      <c r="AL6589" s="311"/>
    </row>
    <row r="6590" spans="38:38" x14ac:dyDescent="0.15">
      <c r="AL6590" s="311"/>
    </row>
    <row r="6591" spans="38:38" x14ac:dyDescent="0.15">
      <c r="AL6591" s="311"/>
    </row>
    <row r="6592" spans="38:38" x14ac:dyDescent="0.15">
      <c r="AL6592" s="311"/>
    </row>
    <row r="6593" spans="38:38" x14ac:dyDescent="0.15">
      <c r="AL6593" s="311"/>
    </row>
    <row r="6594" spans="38:38" x14ac:dyDescent="0.15">
      <c r="AL6594" s="311"/>
    </row>
    <row r="6595" spans="38:38" x14ac:dyDescent="0.15">
      <c r="AL6595" s="311"/>
    </row>
    <row r="6596" spans="38:38" x14ac:dyDescent="0.15">
      <c r="AL6596" s="311"/>
    </row>
    <row r="6597" spans="38:38" x14ac:dyDescent="0.15">
      <c r="AL6597" s="311"/>
    </row>
    <row r="6598" spans="38:38" x14ac:dyDescent="0.15">
      <c r="AL6598" s="311"/>
    </row>
    <row r="6599" spans="38:38" x14ac:dyDescent="0.15">
      <c r="AL6599" s="311"/>
    </row>
    <row r="6600" spans="38:38" x14ac:dyDescent="0.15">
      <c r="AL6600" s="311"/>
    </row>
    <row r="6601" spans="38:38" x14ac:dyDescent="0.15">
      <c r="AL6601" s="311"/>
    </row>
    <row r="6602" spans="38:38" x14ac:dyDescent="0.15">
      <c r="AL6602" s="311"/>
    </row>
    <row r="6603" spans="38:38" x14ac:dyDescent="0.15">
      <c r="AL6603" s="311"/>
    </row>
    <row r="6604" spans="38:38" x14ac:dyDescent="0.15">
      <c r="AL6604" s="311"/>
    </row>
    <row r="6605" spans="38:38" x14ac:dyDescent="0.15">
      <c r="AL6605" s="311"/>
    </row>
    <row r="6606" spans="38:38" x14ac:dyDescent="0.15">
      <c r="AL6606" s="311"/>
    </row>
    <row r="6607" spans="38:38" x14ac:dyDescent="0.15">
      <c r="AL6607" s="311"/>
    </row>
    <row r="6608" spans="38:38" x14ac:dyDescent="0.15">
      <c r="AL6608" s="311"/>
    </row>
    <row r="6609" spans="38:38" x14ac:dyDescent="0.15">
      <c r="AL6609" s="311"/>
    </row>
    <row r="6610" spans="38:38" x14ac:dyDescent="0.15">
      <c r="AL6610" s="311"/>
    </row>
    <row r="6611" spans="38:38" x14ac:dyDescent="0.15">
      <c r="AL6611" s="311"/>
    </row>
    <row r="6612" spans="38:38" x14ac:dyDescent="0.15">
      <c r="AL6612" s="311"/>
    </row>
    <row r="6613" spans="38:38" x14ac:dyDescent="0.15">
      <c r="AL6613" s="311"/>
    </row>
    <row r="6614" spans="38:38" x14ac:dyDescent="0.15">
      <c r="AL6614" s="311"/>
    </row>
    <row r="6615" spans="38:38" x14ac:dyDescent="0.15">
      <c r="AL6615" s="311"/>
    </row>
    <row r="6616" spans="38:38" x14ac:dyDescent="0.15">
      <c r="AL6616" s="311"/>
    </row>
    <row r="6617" spans="38:38" x14ac:dyDescent="0.15">
      <c r="AL6617" s="311"/>
    </row>
    <row r="6618" spans="38:38" x14ac:dyDescent="0.15">
      <c r="AL6618" s="311"/>
    </row>
    <row r="6619" spans="38:38" x14ac:dyDescent="0.15">
      <c r="AL6619" s="311"/>
    </row>
    <row r="6620" spans="38:38" x14ac:dyDescent="0.15">
      <c r="AL6620" s="311"/>
    </row>
    <row r="6621" spans="38:38" x14ac:dyDescent="0.15">
      <c r="AL6621" s="311"/>
    </row>
    <row r="6622" spans="38:38" x14ac:dyDescent="0.15">
      <c r="AL6622" s="311"/>
    </row>
    <row r="6623" spans="38:38" x14ac:dyDescent="0.15">
      <c r="AL6623" s="311"/>
    </row>
    <row r="6624" spans="38:38" x14ac:dyDescent="0.15">
      <c r="AL6624" s="311"/>
    </row>
    <row r="6625" spans="38:38" x14ac:dyDescent="0.15">
      <c r="AL6625" s="311"/>
    </row>
    <row r="6626" spans="38:38" x14ac:dyDescent="0.15">
      <c r="AL6626" s="311"/>
    </row>
    <row r="6627" spans="38:38" x14ac:dyDescent="0.15">
      <c r="AL6627" s="311"/>
    </row>
    <row r="6628" spans="38:38" x14ac:dyDescent="0.15">
      <c r="AL6628" s="311"/>
    </row>
    <row r="6629" spans="38:38" x14ac:dyDescent="0.15">
      <c r="AL6629" s="311"/>
    </row>
    <row r="6630" spans="38:38" x14ac:dyDescent="0.15">
      <c r="AL6630" s="311"/>
    </row>
    <row r="6631" spans="38:38" x14ac:dyDescent="0.15">
      <c r="AL6631" s="311"/>
    </row>
    <row r="6632" spans="38:38" x14ac:dyDescent="0.15">
      <c r="AL6632" s="311"/>
    </row>
    <row r="6633" spans="38:38" x14ac:dyDescent="0.15">
      <c r="AL6633" s="311"/>
    </row>
    <row r="6634" spans="38:38" x14ac:dyDescent="0.15">
      <c r="AL6634" s="311"/>
    </row>
    <row r="6635" spans="38:38" x14ac:dyDescent="0.15">
      <c r="AL6635" s="311"/>
    </row>
    <row r="6636" spans="38:38" x14ac:dyDescent="0.15">
      <c r="AL6636" s="311"/>
    </row>
    <row r="6637" spans="38:38" x14ac:dyDescent="0.15">
      <c r="AL6637" s="311"/>
    </row>
    <row r="6638" spans="38:38" x14ac:dyDescent="0.15">
      <c r="AL6638" s="311"/>
    </row>
    <row r="6639" spans="38:38" x14ac:dyDescent="0.15">
      <c r="AL6639" s="311"/>
    </row>
    <row r="6640" spans="38:38" x14ac:dyDescent="0.15">
      <c r="AL6640" s="311"/>
    </row>
    <row r="6641" spans="38:38" x14ac:dyDescent="0.15">
      <c r="AL6641" s="311"/>
    </row>
    <row r="6642" spans="38:38" x14ac:dyDescent="0.15">
      <c r="AL6642" s="311"/>
    </row>
    <row r="6643" spans="38:38" x14ac:dyDescent="0.15">
      <c r="AL6643" s="311"/>
    </row>
    <row r="6644" spans="38:38" x14ac:dyDescent="0.15">
      <c r="AL6644" s="311"/>
    </row>
    <row r="6645" spans="38:38" x14ac:dyDescent="0.15">
      <c r="AL6645" s="311"/>
    </row>
    <row r="6646" spans="38:38" x14ac:dyDescent="0.15">
      <c r="AL6646" s="311"/>
    </row>
    <row r="6647" spans="38:38" x14ac:dyDescent="0.15">
      <c r="AL6647" s="311"/>
    </row>
    <row r="6648" spans="38:38" x14ac:dyDescent="0.15">
      <c r="AL6648" s="311"/>
    </row>
    <row r="6649" spans="38:38" x14ac:dyDescent="0.15">
      <c r="AL6649" s="311"/>
    </row>
    <row r="6650" spans="38:38" x14ac:dyDescent="0.15">
      <c r="AL6650" s="311"/>
    </row>
    <row r="6651" spans="38:38" x14ac:dyDescent="0.15">
      <c r="AL6651" s="311"/>
    </row>
    <row r="6652" spans="38:38" x14ac:dyDescent="0.15">
      <c r="AL6652" s="311"/>
    </row>
    <row r="6653" spans="38:38" x14ac:dyDescent="0.15">
      <c r="AL6653" s="311"/>
    </row>
    <row r="6654" spans="38:38" x14ac:dyDescent="0.15">
      <c r="AL6654" s="311"/>
    </row>
    <row r="6655" spans="38:38" x14ac:dyDescent="0.15">
      <c r="AL6655" s="311"/>
    </row>
    <row r="6656" spans="38:38" x14ac:dyDescent="0.15">
      <c r="AL6656" s="311"/>
    </row>
    <row r="6657" spans="38:38" x14ac:dyDescent="0.15">
      <c r="AL6657" s="311"/>
    </row>
    <row r="6658" spans="38:38" x14ac:dyDescent="0.15">
      <c r="AL6658" s="311"/>
    </row>
    <row r="6659" spans="38:38" x14ac:dyDescent="0.15">
      <c r="AL6659" s="311"/>
    </row>
    <row r="6660" spans="38:38" x14ac:dyDescent="0.15">
      <c r="AL6660" s="311"/>
    </row>
    <row r="6661" spans="38:38" x14ac:dyDescent="0.15">
      <c r="AL6661" s="311"/>
    </row>
    <row r="6662" spans="38:38" x14ac:dyDescent="0.15">
      <c r="AL6662" s="311"/>
    </row>
    <row r="6663" spans="38:38" x14ac:dyDescent="0.15">
      <c r="AL6663" s="311"/>
    </row>
    <row r="6664" spans="38:38" x14ac:dyDescent="0.15">
      <c r="AL6664" s="311"/>
    </row>
    <row r="6665" spans="38:38" x14ac:dyDescent="0.15">
      <c r="AL6665" s="311"/>
    </row>
    <row r="6666" spans="38:38" x14ac:dyDescent="0.15">
      <c r="AL6666" s="311"/>
    </row>
    <row r="6667" spans="38:38" x14ac:dyDescent="0.15">
      <c r="AL6667" s="311"/>
    </row>
    <row r="6668" spans="38:38" x14ac:dyDescent="0.15">
      <c r="AL6668" s="311"/>
    </row>
    <row r="6669" spans="38:38" x14ac:dyDescent="0.15">
      <c r="AL6669" s="311"/>
    </row>
    <row r="6670" spans="38:38" x14ac:dyDescent="0.15">
      <c r="AL6670" s="311"/>
    </row>
    <row r="6671" spans="38:38" x14ac:dyDescent="0.15">
      <c r="AL6671" s="311"/>
    </row>
    <row r="6672" spans="38:38" x14ac:dyDescent="0.15">
      <c r="AL6672" s="311"/>
    </row>
    <row r="6673" spans="38:38" x14ac:dyDescent="0.15">
      <c r="AL6673" s="311"/>
    </row>
    <row r="6674" spans="38:38" x14ac:dyDescent="0.15">
      <c r="AL6674" s="311"/>
    </row>
    <row r="6675" spans="38:38" x14ac:dyDescent="0.15">
      <c r="AL6675" s="311"/>
    </row>
    <row r="6676" spans="38:38" x14ac:dyDescent="0.15">
      <c r="AL6676" s="311"/>
    </row>
    <row r="6677" spans="38:38" x14ac:dyDescent="0.15">
      <c r="AL6677" s="311"/>
    </row>
    <row r="6678" spans="38:38" x14ac:dyDescent="0.15">
      <c r="AL6678" s="311"/>
    </row>
    <row r="6679" spans="38:38" x14ac:dyDescent="0.15">
      <c r="AL6679" s="311"/>
    </row>
    <row r="6680" spans="38:38" x14ac:dyDescent="0.15">
      <c r="AL6680" s="311"/>
    </row>
    <row r="6681" spans="38:38" x14ac:dyDescent="0.15">
      <c r="AL6681" s="311"/>
    </row>
    <row r="6682" spans="38:38" x14ac:dyDescent="0.15">
      <c r="AL6682" s="311"/>
    </row>
    <row r="6683" spans="38:38" x14ac:dyDescent="0.15">
      <c r="AL6683" s="311"/>
    </row>
    <row r="6684" spans="38:38" x14ac:dyDescent="0.15">
      <c r="AL6684" s="311"/>
    </row>
    <row r="6685" spans="38:38" x14ac:dyDescent="0.15">
      <c r="AL6685" s="311"/>
    </row>
    <row r="6686" spans="38:38" x14ac:dyDescent="0.15">
      <c r="AL6686" s="311"/>
    </row>
    <row r="6687" spans="38:38" x14ac:dyDescent="0.15">
      <c r="AL6687" s="311"/>
    </row>
    <row r="6688" spans="38:38" x14ac:dyDescent="0.15">
      <c r="AL6688" s="311"/>
    </row>
    <row r="6689" spans="38:38" x14ac:dyDescent="0.15">
      <c r="AL6689" s="311"/>
    </row>
    <row r="6690" spans="38:38" x14ac:dyDescent="0.15">
      <c r="AL6690" s="311"/>
    </row>
    <row r="6691" spans="38:38" x14ac:dyDescent="0.15">
      <c r="AL6691" s="311"/>
    </row>
    <row r="6692" spans="38:38" x14ac:dyDescent="0.15">
      <c r="AL6692" s="311"/>
    </row>
    <row r="6693" spans="38:38" x14ac:dyDescent="0.15">
      <c r="AL6693" s="311"/>
    </row>
    <row r="6694" spans="38:38" x14ac:dyDescent="0.15">
      <c r="AL6694" s="311"/>
    </row>
    <row r="6695" spans="38:38" x14ac:dyDescent="0.15">
      <c r="AL6695" s="311"/>
    </row>
    <row r="6696" spans="38:38" x14ac:dyDescent="0.15">
      <c r="AL6696" s="311"/>
    </row>
    <row r="6697" spans="38:38" x14ac:dyDescent="0.15">
      <c r="AL6697" s="311"/>
    </row>
    <row r="6698" spans="38:38" x14ac:dyDescent="0.15">
      <c r="AL6698" s="311"/>
    </row>
    <row r="6699" spans="38:38" x14ac:dyDescent="0.15">
      <c r="AL6699" s="311"/>
    </row>
    <row r="6700" spans="38:38" x14ac:dyDescent="0.15">
      <c r="AL6700" s="311"/>
    </row>
    <row r="6701" spans="38:38" x14ac:dyDescent="0.15">
      <c r="AL6701" s="311"/>
    </row>
    <row r="6702" spans="38:38" x14ac:dyDescent="0.15">
      <c r="AL6702" s="311"/>
    </row>
    <row r="6703" spans="38:38" x14ac:dyDescent="0.15">
      <c r="AL6703" s="311"/>
    </row>
    <row r="6704" spans="38:38" x14ac:dyDescent="0.15">
      <c r="AL6704" s="311"/>
    </row>
    <row r="6705" spans="38:38" x14ac:dyDescent="0.15">
      <c r="AL6705" s="311"/>
    </row>
    <row r="6706" spans="38:38" x14ac:dyDescent="0.15">
      <c r="AL6706" s="311"/>
    </row>
    <row r="6707" spans="38:38" x14ac:dyDescent="0.15">
      <c r="AL6707" s="311"/>
    </row>
    <row r="6708" spans="38:38" x14ac:dyDescent="0.15">
      <c r="AL6708" s="311"/>
    </row>
    <row r="6709" spans="38:38" x14ac:dyDescent="0.15">
      <c r="AL6709" s="311"/>
    </row>
    <row r="6710" spans="38:38" x14ac:dyDescent="0.15">
      <c r="AL6710" s="311"/>
    </row>
    <row r="6711" spans="38:38" x14ac:dyDescent="0.15">
      <c r="AL6711" s="311"/>
    </row>
    <row r="6712" spans="38:38" x14ac:dyDescent="0.15">
      <c r="AL6712" s="311"/>
    </row>
    <row r="6713" spans="38:38" x14ac:dyDescent="0.15">
      <c r="AL6713" s="311"/>
    </row>
    <row r="6714" spans="38:38" x14ac:dyDescent="0.15">
      <c r="AL6714" s="311"/>
    </row>
    <row r="6715" spans="38:38" x14ac:dyDescent="0.15">
      <c r="AL6715" s="311"/>
    </row>
    <row r="6716" spans="38:38" x14ac:dyDescent="0.15">
      <c r="AL6716" s="311"/>
    </row>
    <row r="6717" spans="38:38" x14ac:dyDescent="0.15">
      <c r="AL6717" s="311"/>
    </row>
    <row r="6718" spans="38:38" x14ac:dyDescent="0.15">
      <c r="AL6718" s="311"/>
    </row>
    <row r="6719" spans="38:38" x14ac:dyDescent="0.15">
      <c r="AL6719" s="311"/>
    </row>
    <row r="6720" spans="38:38" x14ac:dyDescent="0.15">
      <c r="AL6720" s="311"/>
    </row>
    <row r="6721" spans="38:38" x14ac:dyDescent="0.15">
      <c r="AL6721" s="311"/>
    </row>
    <row r="6722" spans="38:38" x14ac:dyDescent="0.15">
      <c r="AL6722" s="311"/>
    </row>
    <row r="6723" spans="38:38" x14ac:dyDescent="0.15">
      <c r="AL6723" s="311"/>
    </row>
    <row r="6724" spans="38:38" x14ac:dyDescent="0.15">
      <c r="AL6724" s="311"/>
    </row>
    <row r="6725" spans="38:38" x14ac:dyDescent="0.15">
      <c r="AL6725" s="311"/>
    </row>
    <row r="6726" spans="38:38" x14ac:dyDescent="0.15">
      <c r="AL6726" s="311"/>
    </row>
    <row r="6727" spans="38:38" x14ac:dyDescent="0.15">
      <c r="AL6727" s="311"/>
    </row>
    <row r="6728" spans="38:38" x14ac:dyDescent="0.15">
      <c r="AL6728" s="311"/>
    </row>
    <row r="6729" spans="38:38" x14ac:dyDescent="0.15">
      <c r="AL6729" s="311"/>
    </row>
    <row r="6730" spans="38:38" x14ac:dyDescent="0.15">
      <c r="AL6730" s="311"/>
    </row>
    <row r="6731" spans="38:38" x14ac:dyDescent="0.15">
      <c r="AL6731" s="311"/>
    </row>
    <row r="6732" spans="38:38" x14ac:dyDescent="0.15">
      <c r="AL6732" s="311"/>
    </row>
    <row r="6733" spans="38:38" x14ac:dyDescent="0.15">
      <c r="AL6733" s="311"/>
    </row>
    <row r="6734" spans="38:38" x14ac:dyDescent="0.15">
      <c r="AL6734" s="311"/>
    </row>
    <row r="6735" spans="38:38" x14ac:dyDescent="0.15">
      <c r="AL6735" s="311"/>
    </row>
    <row r="6736" spans="38:38" x14ac:dyDescent="0.15">
      <c r="AL6736" s="311"/>
    </row>
    <row r="6737" spans="38:38" x14ac:dyDescent="0.15">
      <c r="AL6737" s="311"/>
    </row>
    <row r="6738" spans="38:38" x14ac:dyDescent="0.15">
      <c r="AL6738" s="311"/>
    </row>
    <row r="6739" spans="38:38" x14ac:dyDescent="0.15">
      <c r="AL6739" s="311"/>
    </row>
    <row r="6740" spans="38:38" x14ac:dyDescent="0.15">
      <c r="AL6740" s="311"/>
    </row>
    <row r="6741" spans="38:38" x14ac:dyDescent="0.15">
      <c r="AL6741" s="311"/>
    </row>
    <row r="6742" spans="38:38" x14ac:dyDescent="0.15">
      <c r="AL6742" s="311"/>
    </row>
    <row r="6743" spans="38:38" x14ac:dyDescent="0.15">
      <c r="AL6743" s="311"/>
    </row>
    <row r="6744" spans="38:38" x14ac:dyDescent="0.15">
      <c r="AL6744" s="311"/>
    </row>
    <row r="6745" spans="38:38" x14ac:dyDescent="0.15">
      <c r="AL6745" s="311"/>
    </row>
    <row r="6746" spans="38:38" x14ac:dyDescent="0.15">
      <c r="AL6746" s="311"/>
    </row>
    <row r="6747" spans="38:38" x14ac:dyDescent="0.15">
      <c r="AL6747" s="311"/>
    </row>
    <row r="6748" spans="38:38" x14ac:dyDescent="0.15">
      <c r="AL6748" s="311"/>
    </row>
    <row r="6749" spans="38:38" x14ac:dyDescent="0.15">
      <c r="AL6749" s="311"/>
    </row>
    <row r="6750" spans="38:38" x14ac:dyDescent="0.15">
      <c r="AL6750" s="311"/>
    </row>
    <row r="6751" spans="38:38" x14ac:dyDescent="0.15">
      <c r="AL6751" s="311"/>
    </row>
    <row r="6752" spans="38:38" x14ac:dyDescent="0.15">
      <c r="AL6752" s="311"/>
    </row>
    <row r="6753" spans="38:38" x14ac:dyDescent="0.15">
      <c r="AL6753" s="311"/>
    </row>
    <row r="6754" spans="38:38" x14ac:dyDescent="0.15">
      <c r="AL6754" s="311"/>
    </row>
    <row r="6755" spans="38:38" x14ac:dyDescent="0.15">
      <c r="AL6755" s="311"/>
    </row>
    <row r="6756" spans="38:38" x14ac:dyDescent="0.15">
      <c r="AL6756" s="311"/>
    </row>
    <row r="6757" spans="38:38" x14ac:dyDescent="0.15">
      <c r="AL6757" s="311"/>
    </row>
    <row r="6758" spans="38:38" x14ac:dyDescent="0.15">
      <c r="AL6758" s="311"/>
    </row>
    <row r="6759" spans="38:38" x14ac:dyDescent="0.15">
      <c r="AL6759" s="311"/>
    </row>
    <row r="6760" spans="38:38" x14ac:dyDescent="0.15">
      <c r="AL6760" s="311"/>
    </row>
    <row r="6761" spans="38:38" x14ac:dyDescent="0.15">
      <c r="AL6761" s="311"/>
    </row>
    <row r="6762" spans="38:38" x14ac:dyDescent="0.15">
      <c r="AL6762" s="311"/>
    </row>
    <row r="6763" spans="38:38" x14ac:dyDescent="0.15">
      <c r="AL6763" s="311"/>
    </row>
    <row r="6764" spans="38:38" x14ac:dyDescent="0.15">
      <c r="AL6764" s="311"/>
    </row>
    <row r="6765" spans="38:38" x14ac:dyDescent="0.15">
      <c r="AL6765" s="311"/>
    </row>
    <row r="6766" spans="38:38" x14ac:dyDescent="0.15">
      <c r="AL6766" s="311"/>
    </row>
    <row r="6767" spans="38:38" x14ac:dyDescent="0.15">
      <c r="AL6767" s="311"/>
    </row>
    <row r="6768" spans="38:38" x14ac:dyDescent="0.15">
      <c r="AL6768" s="311"/>
    </row>
    <row r="6769" spans="38:38" x14ac:dyDescent="0.15">
      <c r="AL6769" s="311"/>
    </row>
    <row r="6770" spans="38:38" x14ac:dyDescent="0.15">
      <c r="AL6770" s="311"/>
    </row>
    <row r="6771" spans="38:38" x14ac:dyDescent="0.15">
      <c r="AL6771" s="311"/>
    </row>
    <row r="6772" spans="38:38" x14ac:dyDescent="0.15">
      <c r="AL6772" s="311"/>
    </row>
    <row r="6773" spans="38:38" x14ac:dyDescent="0.15">
      <c r="AL6773" s="311"/>
    </row>
    <row r="6774" spans="38:38" x14ac:dyDescent="0.15">
      <c r="AL6774" s="311"/>
    </row>
    <row r="6775" spans="38:38" x14ac:dyDescent="0.15">
      <c r="AL6775" s="311"/>
    </row>
    <row r="6776" spans="38:38" x14ac:dyDescent="0.15">
      <c r="AL6776" s="311"/>
    </row>
    <row r="6777" spans="38:38" x14ac:dyDescent="0.15">
      <c r="AL6777" s="311"/>
    </row>
    <row r="6778" spans="38:38" x14ac:dyDescent="0.15">
      <c r="AL6778" s="311"/>
    </row>
    <row r="6779" spans="38:38" x14ac:dyDescent="0.15">
      <c r="AL6779" s="311"/>
    </row>
    <row r="6780" spans="38:38" x14ac:dyDescent="0.15">
      <c r="AL6780" s="311"/>
    </row>
    <row r="6781" spans="38:38" x14ac:dyDescent="0.15">
      <c r="AL6781" s="311"/>
    </row>
    <row r="6782" spans="38:38" x14ac:dyDescent="0.15">
      <c r="AL6782" s="311"/>
    </row>
    <row r="6783" spans="38:38" x14ac:dyDescent="0.15">
      <c r="AL6783" s="311"/>
    </row>
    <row r="6784" spans="38:38" x14ac:dyDescent="0.15">
      <c r="AL6784" s="311"/>
    </row>
    <row r="6785" spans="38:38" x14ac:dyDescent="0.15">
      <c r="AL6785" s="311"/>
    </row>
    <row r="6786" spans="38:38" x14ac:dyDescent="0.15">
      <c r="AL6786" s="311"/>
    </row>
    <row r="6787" spans="38:38" x14ac:dyDescent="0.15">
      <c r="AL6787" s="311"/>
    </row>
    <row r="6788" spans="38:38" x14ac:dyDescent="0.15">
      <c r="AL6788" s="311"/>
    </row>
    <row r="6789" spans="38:38" x14ac:dyDescent="0.15">
      <c r="AL6789" s="311"/>
    </row>
    <row r="6790" spans="38:38" x14ac:dyDescent="0.15">
      <c r="AL6790" s="311"/>
    </row>
    <row r="6791" spans="38:38" x14ac:dyDescent="0.15">
      <c r="AL6791" s="311"/>
    </row>
    <row r="6792" spans="38:38" x14ac:dyDescent="0.15">
      <c r="AL6792" s="311"/>
    </row>
    <row r="6793" spans="38:38" x14ac:dyDescent="0.15">
      <c r="AL6793" s="311"/>
    </row>
    <row r="6794" spans="38:38" x14ac:dyDescent="0.15">
      <c r="AL6794" s="311"/>
    </row>
    <row r="6795" spans="38:38" x14ac:dyDescent="0.15">
      <c r="AL6795" s="311"/>
    </row>
    <row r="6796" spans="38:38" x14ac:dyDescent="0.15">
      <c r="AL6796" s="311"/>
    </row>
    <row r="6797" spans="38:38" x14ac:dyDescent="0.15">
      <c r="AL6797" s="311"/>
    </row>
    <row r="6798" spans="38:38" x14ac:dyDescent="0.15">
      <c r="AL6798" s="311"/>
    </row>
    <row r="6799" spans="38:38" x14ac:dyDescent="0.15">
      <c r="AL6799" s="311"/>
    </row>
    <row r="6800" spans="38:38" x14ac:dyDescent="0.15">
      <c r="AL6800" s="311"/>
    </row>
    <row r="6801" spans="38:38" x14ac:dyDescent="0.15">
      <c r="AL6801" s="311"/>
    </row>
    <row r="6802" spans="38:38" x14ac:dyDescent="0.15">
      <c r="AL6802" s="311"/>
    </row>
    <row r="6803" spans="38:38" x14ac:dyDescent="0.15">
      <c r="AL6803" s="311"/>
    </row>
    <row r="6804" spans="38:38" x14ac:dyDescent="0.15">
      <c r="AL6804" s="311"/>
    </row>
    <row r="6805" spans="38:38" x14ac:dyDescent="0.15">
      <c r="AL6805" s="311"/>
    </row>
    <row r="6806" spans="38:38" x14ac:dyDescent="0.15">
      <c r="AL6806" s="311"/>
    </row>
    <row r="6807" spans="38:38" x14ac:dyDescent="0.15">
      <c r="AL6807" s="311"/>
    </row>
    <row r="6808" spans="38:38" x14ac:dyDescent="0.15">
      <c r="AL6808" s="311"/>
    </row>
    <row r="6809" spans="38:38" x14ac:dyDescent="0.15">
      <c r="AL6809" s="311"/>
    </row>
    <row r="6810" spans="38:38" x14ac:dyDescent="0.15">
      <c r="AL6810" s="311"/>
    </row>
    <row r="6811" spans="38:38" x14ac:dyDescent="0.15">
      <c r="AL6811" s="311"/>
    </row>
    <row r="6812" spans="38:38" x14ac:dyDescent="0.15">
      <c r="AL6812" s="311"/>
    </row>
    <row r="6813" spans="38:38" x14ac:dyDescent="0.15">
      <c r="AL6813" s="311"/>
    </row>
    <row r="6814" spans="38:38" x14ac:dyDescent="0.15">
      <c r="AL6814" s="311"/>
    </row>
    <row r="6815" spans="38:38" x14ac:dyDescent="0.15">
      <c r="AL6815" s="311"/>
    </row>
    <row r="6816" spans="38:38" x14ac:dyDescent="0.15">
      <c r="AL6816" s="311"/>
    </row>
    <row r="6817" spans="38:38" x14ac:dyDescent="0.15">
      <c r="AL6817" s="311"/>
    </row>
    <row r="6818" spans="38:38" x14ac:dyDescent="0.15">
      <c r="AL6818" s="311"/>
    </row>
    <row r="6819" spans="38:38" x14ac:dyDescent="0.15">
      <c r="AL6819" s="311"/>
    </row>
    <row r="6820" spans="38:38" x14ac:dyDescent="0.15">
      <c r="AL6820" s="311"/>
    </row>
    <row r="6821" spans="38:38" x14ac:dyDescent="0.15">
      <c r="AL6821" s="311"/>
    </row>
    <row r="6822" spans="38:38" x14ac:dyDescent="0.15">
      <c r="AL6822" s="311"/>
    </row>
    <row r="6823" spans="38:38" x14ac:dyDescent="0.15">
      <c r="AL6823" s="311"/>
    </row>
    <row r="6824" spans="38:38" x14ac:dyDescent="0.15">
      <c r="AL6824" s="311"/>
    </row>
    <row r="6825" spans="38:38" x14ac:dyDescent="0.15">
      <c r="AL6825" s="311"/>
    </row>
    <row r="6826" spans="38:38" x14ac:dyDescent="0.15">
      <c r="AL6826" s="311"/>
    </row>
    <row r="6827" spans="38:38" x14ac:dyDescent="0.15">
      <c r="AL6827" s="311"/>
    </row>
    <row r="6828" spans="38:38" x14ac:dyDescent="0.15">
      <c r="AL6828" s="311"/>
    </row>
    <row r="6829" spans="38:38" x14ac:dyDescent="0.15">
      <c r="AL6829" s="311"/>
    </row>
    <row r="6830" spans="38:38" x14ac:dyDescent="0.15">
      <c r="AL6830" s="311"/>
    </row>
    <row r="6831" spans="38:38" x14ac:dyDescent="0.15">
      <c r="AL6831" s="311"/>
    </row>
    <row r="6832" spans="38:38" x14ac:dyDescent="0.15">
      <c r="AL6832" s="311"/>
    </row>
    <row r="6833" spans="38:38" x14ac:dyDescent="0.15">
      <c r="AL6833" s="311"/>
    </row>
    <row r="6834" spans="38:38" x14ac:dyDescent="0.15">
      <c r="AL6834" s="311"/>
    </row>
    <row r="6835" spans="38:38" x14ac:dyDescent="0.15">
      <c r="AL6835" s="311"/>
    </row>
    <row r="6836" spans="38:38" x14ac:dyDescent="0.15">
      <c r="AL6836" s="311"/>
    </row>
    <row r="6837" spans="38:38" x14ac:dyDescent="0.15">
      <c r="AL6837" s="311"/>
    </row>
    <row r="6838" spans="38:38" x14ac:dyDescent="0.15">
      <c r="AL6838" s="311"/>
    </row>
    <row r="6839" spans="38:38" x14ac:dyDescent="0.15">
      <c r="AL6839" s="311"/>
    </row>
    <row r="6840" spans="38:38" x14ac:dyDescent="0.15">
      <c r="AL6840" s="311"/>
    </row>
    <row r="6841" spans="38:38" x14ac:dyDescent="0.15">
      <c r="AL6841" s="311"/>
    </row>
    <row r="6842" spans="38:38" x14ac:dyDescent="0.15">
      <c r="AL6842" s="311"/>
    </row>
    <row r="6843" spans="38:38" x14ac:dyDescent="0.15">
      <c r="AL6843" s="311"/>
    </row>
    <row r="6844" spans="38:38" x14ac:dyDescent="0.15">
      <c r="AL6844" s="311"/>
    </row>
    <row r="6845" spans="38:38" x14ac:dyDescent="0.15">
      <c r="AL6845" s="311"/>
    </row>
    <row r="6846" spans="38:38" x14ac:dyDescent="0.15">
      <c r="AL6846" s="311"/>
    </row>
    <row r="6847" spans="38:38" x14ac:dyDescent="0.15">
      <c r="AL6847" s="311"/>
    </row>
    <row r="6848" spans="38:38" x14ac:dyDescent="0.15">
      <c r="AL6848" s="311"/>
    </row>
    <row r="6849" spans="38:38" x14ac:dyDescent="0.15">
      <c r="AL6849" s="311"/>
    </row>
    <row r="6850" spans="38:38" x14ac:dyDescent="0.15">
      <c r="AL6850" s="311"/>
    </row>
    <row r="6851" spans="38:38" x14ac:dyDescent="0.15">
      <c r="AL6851" s="311"/>
    </row>
    <row r="6852" spans="38:38" x14ac:dyDescent="0.15">
      <c r="AL6852" s="311"/>
    </row>
    <row r="6853" spans="38:38" x14ac:dyDescent="0.15">
      <c r="AL6853" s="311"/>
    </row>
    <row r="6854" spans="38:38" x14ac:dyDescent="0.15">
      <c r="AL6854" s="311"/>
    </row>
    <row r="6855" spans="38:38" x14ac:dyDescent="0.15">
      <c r="AL6855" s="311"/>
    </row>
    <row r="6856" spans="38:38" x14ac:dyDescent="0.15">
      <c r="AL6856" s="311"/>
    </row>
    <row r="6857" spans="38:38" x14ac:dyDescent="0.15">
      <c r="AL6857" s="311"/>
    </row>
    <row r="6858" spans="38:38" x14ac:dyDescent="0.15">
      <c r="AL6858" s="311"/>
    </row>
    <row r="6859" spans="38:38" x14ac:dyDescent="0.15">
      <c r="AL6859" s="311"/>
    </row>
    <row r="6860" spans="38:38" x14ac:dyDescent="0.15">
      <c r="AL6860" s="311"/>
    </row>
    <row r="6861" spans="38:38" x14ac:dyDescent="0.15">
      <c r="AL6861" s="311"/>
    </row>
    <row r="6862" spans="38:38" x14ac:dyDescent="0.15">
      <c r="AL6862" s="311"/>
    </row>
    <row r="6863" spans="38:38" x14ac:dyDescent="0.15">
      <c r="AL6863" s="311"/>
    </row>
    <row r="6864" spans="38:38" x14ac:dyDescent="0.15">
      <c r="AL6864" s="311"/>
    </row>
    <row r="6865" spans="38:38" x14ac:dyDescent="0.15">
      <c r="AL6865" s="311"/>
    </row>
    <row r="6866" spans="38:38" x14ac:dyDescent="0.15">
      <c r="AL6866" s="311"/>
    </row>
    <row r="6867" spans="38:38" x14ac:dyDescent="0.15">
      <c r="AL6867" s="311"/>
    </row>
    <row r="6868" spans="38:38" x14ac:dyDescent="0.15">
      <c r="AL6868" s="311"/>
    </row>
    <row r="6869" spans="38:38" x14ac:dyDescent="0.15">
      <c r="AL6869" s="311"/>
    </row>
    <row r="6870" spans="38:38" x14ac:dyDescent="0.15">
      <c r="AL6870" s="311"/>
    </row>
    <row r="6871" spans="38:38" x14ac:dyDescent="0.15">
      <c r="AL6871" s="311"/>
    </row>
    <row r="6872" spans="38:38" x14ac:dyDescent="0.15">
      <c r="AL6872" s="311"/>
    </row>
    <row r="6873" spans="38:38" x14ac:dyDescent="0.15">
      <c r="AL6873" s="311"/>
    </row>
    <row r="6874" spans="38:38" x14ac:dyDescent="0.15">
      <c r="AL6874" s="311"/>
    </row>
    <row r="6875" spans="38:38" x14ac:dyDescent="0.15">
      <c r="AL6875" s="311"/>
    </row>
    <row r="6876" spans="38:38" x14ac:dyDescent="0.15">
      <c r="AL6876" s="311"/>
    </row>
    <row r="6877" spans="38:38" x14ac:dyDescent="0.15">
      <c r="AL6877" s="311"/>
    </row>
    <row r="6878" spans="38:38" x14ac:dyDescent="0.15">
      <c r="AL6878" s="311"/>
    </row>
    <row r="6879" spans="38:38" x14ac:dyDescent="0.15">
      <c r="AL6879" s="311"/>
    </row>
    <row r="6880" spans="38:38" x14ac:dyDescent="0.15">
      <c r="AL6880" s="311"/>
    </row>
    <row r="6881" spans="38:38" x14ac:dyDescent="0.15">
      <c r="AL6881" s="311"/>
    </row>
    <row r="6882" spans="38:38" x14ac:dyDescent="0.15">
      <c r="AL6882" s="311"/>
    </row>
    <row r="6883" spans="38:38" x14ac:dyDescent="0.15">
      <c r="AL6883" s="311"/>
    </row>
    <row r="6884" spans="38:38" x14ac:dyDescent="0.15">
      <c r="AL6884" s="311"/>
    </row>
    <row r="6885" spans="38:38" x14ac:dyDescent="0.15">
      <c r="AL6885" s="311"/>
    </row>
    <row r="6886" spans="38:38" x14ac:dyDescent="0.15">
      <c r="AL6886" s="311"/>
    </row>
    <row r="6887" spans="38:38" x14ac:dyDescent="0.15">
      <c r="AL6887" s="311"/>
    </row>
    <row r="6888" spans="38:38" x14ac:dyDescent="0.15">
      <c r="AL6888" s="311"/>
    </row>
    <row r="6889" spans="38:38" x14ac:dyDescent="0.15">
      <c r="AL6889" s="311"/>
    </row>
    <row r="6890" spans="38:38" x14ac:dyDescent="0.15">
      <c r="AL6890" s="311"/>
    </row>
    <row r="6891" spans="38:38" x14ac:dyDescent="0.15">
      <c r="AL6891" s="311"/>
    </row>
    <row r="6892" spans="38:38" x14ac:dyDescent="0.15">
      <c r="AL6892" s="311"/>
    </row>
    <row r="6893" spans="38:38" x14ac:dyDescent="0.15">
      <c r="AL6893" s="311"/>
    </row>
    <row r="6894" spans="38:38" x14ac:dyDescent="0.15">
      <c r="AL6894" s="311"/>
    </row>
    <row r="6895" spans="38:38" x14ac:dyDescent="0.15">
      <c r="AL6895" s="311"/>
    </row>
    <row r="6896" spans="38:38" x14ac:dyDescent="0.15">
      <c r="AL6896" s="311"/>
    </row>
    <row r="6897" spans="38:38" x14ac:dyDescent="0.15">
      <c r="AL6897" s="311"/>
    </row>
    <row r="6898" spans="38:38" x14ac:dyDescent="0.15">
      <c r="AL6898" s="311"/>
    </row>
    <row r="6899" spans="38:38" x14ac:dyDescent="0.15">
      <c r="AL6899" s="311"/>
    </row>
    <row r="6900" spans="38:38" x14ac:dyDescent="0.15">
      <c r="AL6900" s="311"/>
    </row>
    <row r="6901" spans="38:38" x14ac:dyDescent="0.15">
      <c r="AL6901" s="311"/>
    </row>
    <row r="6902" spans="38:38" x14ac:dyDescent="0.15">
      <c r="AL6902" s="311"/>
    </row>
    <row r="6903" spans="38:38" x14ac:dyDescent="0.15">
      <c r="AL6903" s="311"/>
    </row>
    <row r="6904" spans="38:38" x14ac:dyDescent="0.15">
      <c r="AL6904" s="311"/>
    </row>
    <row r="6905" spans="38:38" x14ac:dyDescent="0.15">
      <c r="AL6905" s="311"/>
    </row>
    <row r="6906" spans="38:38" x14ac:dyDescent="0.15">
      <c r="AL6906" s="311"/>
    </row>
    <row r="6907" spans="38:38" x14ac:dyDescent="0.15">
      <c r="AL6907" s="311"/>
    </row>
    <row r="6908" spans="38:38" x14ac:dyDescent="0.15">
      <c r="AL6908" s="311"/>
    </row>
    <row r="6909" spans="38:38" x14ac:dyDescent="0.15">
      <c r="AL6909" s="311"/>
    </row>
    <row r="6910" spans="38:38" x14ac:dyDescent="0.15">
      <c r="AL6910" s="311"/>
    </row>
    <row r="6911" spans="38:38" x14ac:dyDescent="0.15">
      <c r="AL6911" s="311"/>
    </row>
    <row r="6912" spans="38:38" x14ac:dyDescent="0.15">
      <c r="AL6912" s="311"/>
    </row>
    <row r="6913" spans="38:38" x14ac:dyDescent="0.15">
      <c r="AL6913" s="311"/>
    </row>
    <row r="6914" spans="38:38" x14ac:dyDescent="0.15">
      <c r="AL6914" s="311"/>
    </row>
    <row r="6915" spans="38:38" x14ac:dyDescent="0.15">
      <c r="AL6915" s="311"/>
    </row>
    <row r="6916" spans="38:38" x14ac:dyDescent="0.15">
      <c r="AL6916" s="311"/>
    </row>
    <row r="6917" spans="38:38" x14ac:dyDescent="0.15">
      <c r="AL6917" s="311"/>
    </row>
    <row r="6918" spans="38:38" x14ac:dyDescent="0.15">
      <c r="AL6918" s="311"/>
    </row>
    <row r="6919" spans="38:38" x14ac:dyDescent="0.15">
      <c r="AL6919" s="311"/>
    </row>
    <row r="6920" spans="38:38" x14ac:dyDescent="0.15">
      <c r="AL6920" s="311"/>
    </row>
    <row r="6921" spans="38:38" x14ac:dyDescent="0.15">
      <c r="AL6921" s="311"/>
    </row>
    <row r="6922" spans="38:38" x14ac:dyDescent="0.15">
      <c r="AL6922" s="311"/>
    </row>
    <row r="6923" spans="38:38" x14ac:dyDescent="0.15">
      <c r="AL6923" s="311"/>
    </row>
    <row r="6924" spans="38:38" x14ac:dyDescent="0.15">
      <c r="AL6924" s="311"/>
    </row>
    <row r="6925" spans="38:38" x14ac:dyDescent="0.15">
      <c r="AL6925" s="311"/>
    </row>
    <row r="6926" spans="38:38" x14ac:dyDescent="0.15">
      <c r="AL6926" s="311"/>
    </row>
    <row r="6927" spans="38:38" x14ac:dyDescent="0.15">
      <c r="AL6927" s="311"/>
    </row>
    <row r="6928" spans="38:38" x14ac:dyDescent="0.15">
      <c r="AL6928" s="311"/>
    </row>
    <row r="6929" spans="38:38" x14ac:dyDescent="0.15">
      <c r="AL6929" s="311"/>
    </row>
    <row r="6930" spans="38:38" x14ac:dyDescent="0.15">
      <c r="AL6930" s="311"/>
    </row>
    <row r="6931" spans="38:38" x14ac:dyDescent="0.15">
      <c r="AL6931" s="311"/>
    </row>
    <row r="6932" spans="38:38" x14ac:dyDescent="0.15">
      <c r="AL6932" s="311"/>
    </row>
    <row r="6933" spans="38:38" x14ac:dyDescent="0.15">
      <c r="AL6933" s="311"/>
    </row>
    <row r="6934" spans="38:38" x14ac:dyDescent="0.15">
      <c r="AL6934" s="311"/>
    </row>
    <row r="6935" spans="38:38" x14ac:dyDescent="0.15">
      <c r="AL6935" s="311"/>
    </row>
    <row r="6936" spans="38:38" x14ac:dyDescent="0.15">
      <c r="AL6936" s="311"/>
    </row>
    <row r="6937" spans="38:38" x14ac:dyDescent="0.15">
      <c r="AL6937" s="311"/>
    </row>
    <row r="6938" spans="38:38" x14ac:dyDescent="0.15">
      <c r="AL6938" s="311"/>
    </row>
    <row r="6939" spans="38:38" x14ac:dyDescent="0.15">
      <c r="AL6939" s="311"/>
    </row>
    <row r="6940" spans="38:38" x14ac:dyDescent="0.15">
      <c r="AL6940" s="311"/>
    </row>
    <row r="6941" spans="38:38" x14ac:dyDescent="0.15">
      <c r="AL6941" s="311"/>
    </row>
    <row r="6942" spans="38:38" x14ac:dyDescent="0.15">
      <c r="AL6942" s="311"/>
    </row>
    <row r="6943" spans="38:38" x14ac:dyDescent="0.15">
      <c r="AL6943" s="311"/>
    </row>
    <row r="6944" spans="38:38" x14ac:dyDescent="0.15">
      <c r="AL6944" s="311"/>
    </row>
    <row r="6945" spans="38:38" x14ac:dyDescent="0.15">
      <c r="AL6945" s="311"/>
    </row>
    <row r="6946" spans="38:38" x14ac:dyDescent="0.15">
      <c r="AL6946" s="311"/>
    </row>
    <row r="6947" spans="38:38" x14ac:dyDescent="0.15">
      <c r="AL6947" s="311"/>
    </row>
    <row r="6948" spans="38:38" x14ac:dyDescent="0.15">
      <c r="AL6948" s="311"/>
    </row>
    <row r="6949" spans="38:38" x14ac:dyDescent="0.15">
      <c r="AL6949" s="311"/>
    </row>
    <row r="6950" spans="38:38" x14ac:dyDescent="0.15">
      <c r="AL6950" s="311"/>
    </row>
    <row r="6951" spans="38:38" x14ac:dyDescent="0.15">
      <c r="AL6951" s="311"/>
    </row>
    <row r="6952" spans="38:38" x14ac:dyDescent="0.15">
      <c r="AL6952" s="311"/>
    </row>
    <row r="6953" spans="38:38" x14ac:dyDescent="0.15">
      <c r="AL6953" s="311"/>
    </row>
    <row r="6954" spans="38:38" x14ac:dyDescent="0.15">
      <c r="AL6954" s="311"/>
    </row>
    <row r="6955" spans="38:38" x14ac:dyDescent="0.15">
      <c r="AL6955" s="311"/>
    </row>
    <row r="6956" spans="38:38" x14ac:dyDescent="0.15">
      <c r="AL6956" s="311"/>
    </row>
    <row r="6957" spans="38:38" x14ac:dyDescent="0.15">
      <c r="AL6957" s="311"/>
    </row>
    <row r="6958" spans="38:38" x14ac:dyDescent="0.15">
      <c r="AL6958" s="311"/>
    </row>
    <row r="6959" spans="38:38" x14ac:dyDescent="0.15">
      <c r="AL6959" s="311"/>
    </row>
    <row r="6960" spans="38:38" x14ac:dyDescent="0.15">
      <c r="AL6960" s="311"/>
    </row>
    <row r="6961" spans="38:38" x14ac:dyDescent="0.15">
      <c r="AL6961" s="311"/>
    </row>
    <row r="6962" spans="38:38" x14ac:dyDescent="0.15">
      <c r="AL6962" s="311"/>
    </row>
    <row r="6963" spans="38:38" x14ac:dyDescent="0.15">
      <c r="AL6963" s="311"/>
    </row>
    <row r="6964" spans="38:38" x14ac:dyDescent="0.15">
      <c r="AL6964" s="311"/>
    </row>
    <row r="6965" spans="38:38" x14ac:dyDescent="0.15">
      <c r="AL6965" s="311"/>
    </row>
    <row r="6966" spans="38:38" x14ac:dyDescent="0.15">
      <c r="AL6966" s="311"/>
    </row>
    <row r="6967" spans="38:38" x14ac:dyDescent="0.15">
      <c r="AL6967" s="311"/>
    </row>
    <row r="6968" spans="38:38" x14ac:dyDescent="0.15">
      <c r="AL6968" s="311"/>
    </row>
    <row r="6969" spans="38:38" x14ac:dyDescent="0.15">
      <c r="AL6969" s="311"/>
    </row>
    <row r="6970" spans="38:38" x14ac:dyDescent="0.15">
      <c r="AL6970" s="311"/>
    </row>
    <row r="6971" spans="38:38" x14ac:dyDescent="0.15">
      <c r="AL6971" s="311"/>
    </row>
    <row r="6972" spans="38:38" x14ac:dyDescent="0.15">
      <c r="AL6972" s="311"/>
    </row>
    <row r="6973" spans="38:38" x14ac:dyDescent="0.15">
      <c r="AL6973" s="311"/>
    </row>
    <row r="6974" spans="38:38" x14ac:dyDescent="0.15">
      <c r="AL6974" s="311"/>
    </row>
    <row r="6975" spans="38:38" x14ac:dyDescent="0.15">
      <c r="AL6975" s="311"/>
    </row>
    <row r="6976" spans="38:38" x14ac:dyDescent="0.15">
      <c r="AL6976" s="311"/>
    </row>
    <row r="6977" spans="38:38" x14ac:dyDescent="0.15">
      <c r="AL6977" s="311"/>
    </row>
    <row r="6978" spans="38:38" x14ac:dyDescent="0.15">
      <c r="AL6978" s="311"/>
    </row>
    <row r="6979" spans="38:38" x14ac:dyDescent="0.15">
      <c r="AL6979" s="311"/>
    </row>
    <row r="6980" spans="38:38" x14ac:dyDescent="0.15">
      <c r="AL6980" s="311"/>
    </row>
    <row r="6981" spans="38:38" x14ac:dyDescent="0.15">
      <c r="AL6981" s="311"/>
    </row>
    <row r="6982" spans="38:38" x14ac:dyDescent="0.15">
      <c r="AL6982" s="311"/>
    </row>
    <row r="6983" spans="38:38" x14ac:dyDescent="0.15">
      <c r="AL6983" s="311"/>
    </row>
    <row r="6984" spans="38:38" x14ac:dyDescent="0.15">
      <c r="AL6984" s="311"/>
    </row>
    <row r="6985" spans="38:38" x14ac:dyDescent="0.15">
      <c r="AL6985" s="311"/>
    </row>
    <row r="6986" spans="38:38" x14ac:dyDescent="0.15">
      <c r="AL6986" s="311"/>
    </row>
    <row r="6987" spans="38:38" x14ac:dyDescent="0.15">
      <c r="AL6987" s="311"/>
    </row>
    <row r="6988" spans="38:38" x14ac:dyDescent="0.15">
      <c r="AL6988" s="311"/>
    </row>
    <row r="6989" spans="38:38" x14ac:dyDescent="0.15">
      <c r="AL6989" s="311"/>
    </row>
    <row r="6990" spans="38:38" x14ac:dyDescent="0.15">
      <c r="AL6990" s="311"/>
    </row>
    <row r="6991" spans="38:38" x14ac:dyDescent="0.15">
      <c r="AL6991" s="311"/>
    </row>
    <row r="6992" spans="38:38" x14ac:dyDescent="0.15">
      <c r="AL6992" s="311"/>
    </row>
    <row r="6993" spans="38:38" x14ac:dyDescent="0.15">
      <c r="AL6993" s="311"/>
    </row>
    <row r="6994" spans="38:38" x14ac:dyDescent="0.15">
      <c r="AL6994" s="311"/>
    </row>
    <row r="6995" spans="38:38" x14ac:dyDescent="0.15">
      <c r="AL6995" s="311"/>
    </row>
    <row r="6996" spans="38:38" x14ac:dyDescent="0.15">
      <c r="AL6996" s="311"/>
    </row>
    <row r="6997" spans="38:38" x14ac:dyDescent="0.15">
      <c r="AL6997" s="311"/>
    </row>
    <row r="6998" spans="38:38" x14ac:dyDescent="0.15">
      <c r="AL6998" s="311"/>
    </row>
    <row r="6999" spans="38:38" x14ac:dyDescent="0.15">
      <c r="AL6999" s="311"/>
    </row>
    <row r="7000" spans="38:38" x14ac:dyDescent="0.15">
      <c r="AL7000" s="311"/>
    </row>
    <row r="7001" spans="38:38" x14ac:dyDescent="0.15">
      <c r="AL7001" s="311"/>
    </row>
    <row r="7002" spans="38:38" x14ac:dyDescent="0.15">
      <c r="AL7002" s="311"/>
    </row>
    <row r="7003" spans="38:38" x14ac:dyDescent="0.15">
      <c r="AL7003" s="311"/>
    </row>
    <row r="7004" spans="38:38" x14ac:dyDescent="0.15">
      <c r="AL7004" s="311"/>
    </row>
    <row r="7005" spans="38:38" x14ac:dyDescent="0.15">
      <c r="AL7005" s="311"/>
    </row>
    <row r="7006" spans="38:38" x14ac:dyDescent="0.15">
      <c r="AL7006" s="311"/>
    </row>
    <row r="7007" spans="38:38" x14ac:dyDescent="0.15">
      <c r="AL7007" s="311"/>
    </row>
    <row r="7008" spans="38:38" x14ac:dyDescent="0.15">
      <c r="AL7008" s="311"/>
    </row>
    <row r="7009" spans="38:38" x14ac:dyDescent="0.15">
      <c r="AL7009" s="311"/>
    </row>
    <row r="7010" spans="38:38" x14ac:dyDescent="0.15">
      <c r="AL7010" s="311"/>
    </row>
    <row r="7011" spans="38:38" x14ac:dyDescent="0.15">
      <c r="AL7011" s="311"/>
    </row>
    <row r="7012" spans="38:38" x14ac:dyDescent="0.15">
      <c r="AL7012" s="311"/>
    </row>
    <row r="7013" spans="38:38" x14ac:dyDescent="0.15">
      <c r="AL7013" s="311"/>
    </row>
    <row r="7014" spans="38:38" x14ac:dyDescent="0.15">
      <c r="AL7014" s="311"/>
    </row>
    <row r="7015" spans="38:38" x14ac:dyDescent="0.15">
      <c r="AL7015" s="311"/>
    </row>
    <row r="7016" spans="38:38" x14ac:dyDescent="0.15">
      <c r="AL7016" s="311"/>
    </row>
    <row r="7017" spans="38:38" x14ac:dyDescent="0.15">
      <c r="AL7017" s="311"/>
    </row>
    <row r="7018" spans="38:38" x14ac:dyDescent="0.15">
      <c r="AL7018" s="311"/>
    </row>
    <row r="7019" spans="38:38" x14ac:dyDescent="0.15">
      <c r="AL7019" s="311"/>
    </row>
    <row r="7020" spans="38:38" x14ac:dyDescent="0.15">
      <c r="AL7020" s="311"/>
    </row>
    <row r="7021" spans="38:38" x14ac:dyDescent="0.15">
      <c r="AL7021" s="311"/>
    </row>
    <row r="7022" spans="38:38" x14ac:dyDescent="0.15">
      <c r="AL7022" s="311"/>
    </row>
    <row r="7023" spans="38:38" x14ac:dyDescent="0.15">
      <c r="AL7023" s="311"/>
    </row>
    <row r="7024" spans="38:38" x14ac:dyDescent="0.15">
      <c r="AL7024" s="311"/>
    </row>
    <row r="7025" spans="38:38" x14ac:dyDescent="0.15">
      <c r="AL7025" s="311"/>
    </row>
    <row r="7026" spans="38:38" x14ac:dyDescent="0.15">
      <c r="AL7026" s="311"/>
    </row>
    <row r="7027" spans="38:38" x14ac:dyDescent="0.15">
      <c r="AL7027" s="311"/>
    </row>
    <row r="7028" spans="38:38" x14ac:dyDescent="0.15">
      <c r="AL7028" s="311"/>
    </row>
    <row r="7029" spans="38:38" x14ac:dyDescent="0.15">
      <c r="AL7029" s="311"/>
    </row>
    <row r="7030" spans="38:38" x14ac:dyDescent="0.15">
      <c r="AL7030" s="311"/>
    </row>
    <row r="7031" spans="38:38" x14ac:dyDescent="0.15">
      <c r="AL7031" s="311"/>
    </row>
    <row r="7032" spans="38:38" x14ac:dyDescent="0.15">
      <c r="AL7032" s="311"/>
    </row>
    <row r="7033" spans="38:38" x14ac:dyDescent="0.15">
      <c r="AL7033" s="311"/>
    </row>
    <row r="7034" spans="38:38" x14ac:dyDescent="0.15">
      <c r="AL7034" s="311"/>
    </row>
    <row r="7035" spans="38:38" x14ac:dyDescent="0.15">
      <c r="AL7035" s="311"/>
    </row>
    <row r="7036" spans="38:38" x14ac:dyDescent="0.15">
      <c r="AL7036" s="311"/>
    </row>
    <row r="7037" spans="38:38" x14ac:dyDescent="0.15">
      <c r="AL7037" s="311"/>
    </row>
    <row r="7038" spans="38:38" x14ac:dyDescent="0.15">
      <c r="AL7038" s="311"/>
    </row>
    <row r="7039" spans="38:38" x14ac:dyDescent="0.15">
      <c r="AL7039" s="311"/>
    </row>
    <row r="7040" spans="38:38" x14ac:dyDescent="0.15">
      <c r="AL7040" s="311"/>
    </row>
    <row r="7041" spans="38:38" x14ac:dyDescent="0.15">
      <c r="AL7041" s="311"/>
    </row>
    <row r="7042" spans="38:38" x14ac:dyDescent="0.15">
      <c r="AL7042" s="311"/>
    </row>
    <row r="7043" spans="38:38" x14ac:dyDescent="0.15">
      <c r="AL7043" s="311"/>
    </row>
    <row r="7044" spans="38:38" x14ac:dyDescent="0.15">
      <c r="AL7044" s="311"/>
    </row>
    <row r="7045" spans="38:38" x14ac:dyDescent="0.15">
      <c r="AL7045" s="311"/>
    </row>
    <row r="7046" spans="38:38" x14ac:dyDescent="0.15">
      <c r="AL7046" s="311"/>
    </row>
    <row r="7047" spans="38:38" x14ac:dyDescent="0.15">
      <c r="AL7047" s="311"/>
    </row>
    <row r="7048" spans="38:38" x14ac:dyDescent="0.15">
      <c r="AL7048" s="311"/>
    </row>
    <row r="7049" spans="38:38" x14ac:dyDescent="0.15">
      <c r="AL7049" s="311"/>
    </row>
    <row r="7050" spans="38:38" x14ac:dyDescent="0.15">
      <c r="AL7050" s="311"/>
    </row>
    <row r="7051" spans="38:38" x14ac:dyDescent="0.15">
      <c r="AL7051" s="311"/>
    </row>
    <row r="7052" spans="38:38" x14ac:dyDescent="0.15">
      <c r="AL7052" s="311"/>
    </row>
    <row r="7053" spans="38:38" x14ac:dyDescent="0.15">
      <c r="AL7053" s="311"/>
    </row>
    <row r="7054" spans="38:38" x14ac:dyDescent="0.15">
      <c r="AL7054" s="311"/>
    </row>
    <row r="7055" spans="38:38" x14ac:dyDescent="0.15">
      <c r="AL7055" s="311"/>
    </row>
    <row r="7056" spans="38:38" x14ac:dyDescent="0.15">
      <c r="AL7056" s="311"/>
    </row>
    <row r="7057" spans="38:38" x14ac:dyDescent="0.15">
      <c r="AL7057" s="311"/>
    </row>
    <row r="7058" spans="38:38" x14ac:dyDescent="0.15">
      <c r="AL7058" s="311"/>
    </row>
    <row r="7059" spans="38:38" x14ac:dyDescent="0.15">
      <c r="AL7059" s="311"/>
    </row>
    <row r="7060" spans="38:38" x14ac:dyDescent="0.15">
      <c r="AL7060" s="311"/>
    </row>
    <row r="7061" spans="38:38" x14ac:dyDescent="0.15">
      <c r="AL7061" s="311"/>
    </row>
    <row r="7062" spans="38:38" x14ac:dyDescent="0.15">
      <c r="AL7062" s="311"/>
    </row>
    <row r="7063" spans="38:38" x14ac:dyDescent="0.15">
      <c r="AL7063" s="311"/>
    </row>
    <row r="7064" spans="38:38" x14ac:dyDescent="0.15">
      <c r="AL7064" s="311"/>
    </row>
    <row r="7065" spans="38:38" x14ac:dyDescent="0.15">
      <c r="AL7065" s="311"/>
    </row>
    <row r="7066" spans="38:38" x14ac:dyDescent="0.15">
      <c r="AL7066" s="311"/>
    </row>
    <row r="7067" spans="38:38" x14ac:dyDescent="0.15">
      <c r="AL7067" s="311"/>
    </row>
    <row r="7068" spans="38:38" x14ac:dyDescent="0.15">
      <c r="AL7068" s="311"/>
    </row>
    <row r="7069" spans="38:38" x14ac:dyDescent="0.15">
      <c r="AL7069" s="311"/>
    </row>
    <row r="7070" spans="38:38" x14ac:dyDescent="0.15">
      <c r="AL7070" s="311"/>
    </row>
    <row r="7071" spans="38:38" x14ac:dyDescent="0.15">
      <c r="AL7071" s="311"/>
    </row>
    <row r="7072" spans="38:38" x14ac:dyDescent="0.15">
      <c r="AL7072" s="311"/>
    </row>
    <row r="7073" spans="38:38" x14ac:dyDescent="0.15">
      <c r="AL7073" s="311"/>
    </row>
    <row r="7074" spans="38:38" x14ac:dyDescent="0.15">
      <c r="AL7074" s="311"/>
    </row>
    <row r="7075" spans="38:38" x14ac:dyDescent="0.15">
      <c r="AL7075" s="311"/>
    </row>
    <row r="7076" spans="38:38" x14ac:dyDescent="0.15">
      <c r="AL7076" s="311"/>
    </row>
    <row r="7077" spans="38:38" x14ac:dyDescent="0.15">
      <c r="AL7077" s="311"/>
    </row>
    <row r="7078" spans="38:38" x14ac:dyDescent="0.15">
      <c r="AL7078" s="311"/>
    </row>
    <row r="7079" spans="38:38" x14ac:dyDescent="0.15">
      <c r="AL7079" s="311"/>
    </row>
    <row r="7080" spans="38:38" x14ac:dyDescent="0.15">
      <c r="AL7080" s="311"/>
    </row>
    <row r="7081" spans="38:38" x14ac:dyDescent="0.15">
      <c r="AL7081" s="311"/>
    </row>
    <row r="7082" spans="38:38" x14ac:dyDescent="0.15">
      <c r="AL7082" s="311"/>
    </row>
    <row r="7083" spans="38:38" x14ac:dyDescent="0.15">
      <c r="AL7083" s="311"/>
    </row>
    <row r="7084" spans="38:38" x14ac:dyDescent="0.15">
      <c r="AL7084" s="311"/>
    </row>
    <row r="7085" spans="38:38" x14ac:dyDescent="0.15">
      <c r="AL7085" s="311"/>
    </row>
    <row r="7086" spans="38:38" x14ac:dyDescent="0.15">
      <c r="AL7086" s="311"/>
    </row>
    <row r="7087" spans="38:38" x14ac:dyDescent="0.15">
      <c r="AL7087" s="311"/>
    </row>
    <row r="7088" spans="38:38" x14ac:dyDescent="0.15">
      <c r="AL7088" s="311"/>
    </row>
    <row r="7089" spans="38:38" x14ac:dyDescent="0.15">
      <c r="AL7089" s="311"/>
    </row>
    <row r="7090" spans="38:38" x14ac:dyDescent="0.15">
      <c r="AL7090" s="311"/>
    </row>
    <row r="7091" spans="38:38" x14ac:dyDescent="0.15">
      <c r="AL7091" s="311"/>
    </row>
    <row r="7092" spans="38:38" x14ac:dyDescent="0.15">
      <c r="AL7092" s="311"/>
    </row>
    <row r="7093" spans="38:38" x14ac:dyDescent="0.15">
      <c r="AL7093" s="311"/>
    </row>
    <row r="7094" spans="38:38" x14ac:dyDescent="0.15">
      <c r="AL7094" s="311"/>
    </row>
    <row r="7095" spans="38:38" x14ac:dyDescent="0.15">
      <c r="AL7095" s="311"/>
    </row>
    <row r="7096" spans="38:38" x14ac:dyDescent="0.15">
      <c r="AL7096" s="311"/>
    </row>
    <row r="7097" spans="38:38" x14ac:dyDescent="0.15">
      <c r="AL7097" s="311"/>
    </row>
    <row r="7098" spans="38:38" x14ac:dyDescent="0.15">
      <c r="AL7098" s="311"/>
    </row>
    <row r="7099" spans="38:38" x14ac:dyDescent="0.15">
      <c r="AL7099" s="311"/>
    </row>
    <row r="7100" spans="38:38" x14ac:dyDescent="0.15">
      <c r="AL7100" s="311"/>
    </row>
    <row r="7101" spans="38:38" x14ac:dyDescent="0.15">
      <c r="AL7101" s="311"/>
    </row>
    <row r="7102" spans="38:38" x14ac:dyDescent="0.15">
      <c r="AL7102" s="311"/>
    </row>
    <row r="7103" spans="38:38" x14ac:dyDescent="0.15">
      <c r="AL7103" s="311"/>
    </row>
    <row r="7104" spans="38:38" x14ac:dyDescent="0.15">
      <c r="AL7104" s="311"/>
    </row>
    <row r="7105" spans="38:38" x14ac:dyDescent="0.15">
      <c r="AL7105" s="311"/>
    </row>
    <row r="7106" spans="38:38" x14ac:dyDescent="0.15">
      <c r="AL7106" s="311"/>
    </row>
    <row r="7107" spans="38:38" x14ac:dyDescent="0.15">
      <c r="AL7107" s="311"/>
    </row>
    <row r="7108" spans="38:38" x14ac:dyDescent="0.15">
      <c r="AL7108" s="311"/>
    </row>
    <row r="7109" spans="38:38" x14ac:dyDescent="0.15">
      <c r="AL7109" s="311"/>
    </row>
    <row r="7110" spans="38:38" x14ac:dyDescent="0.15">
      <c r="AL7110" s="311"/>
    </row>
    <row r="7111" spans="38:38" x14ac:dyDescent="0.15">
      <c r="AL7111" s="311"/>
    </row>
    <row r="7112" spans="38:38" x14ac:dyDescent="0.15">
      <c r="AL7112" s="311"/>
    </row>
    <row r="7113" spans="38:38" x14ac:dyDescent="0.15">
      <c r="AL7113" s="311"/>
    </row>
    <row r="7114" spans="38:38" x14ac:dyDescent="0.15">
      <c r="AL7114" s="311"/>
    </row>
    <row r="7115" spans="38:38" x14ac:dyDescent="0.15">
      <c r="AL7115" s="311"/>
    </row>
    <row r="7116" spans="38:38" x14ac:dyDescent="0.15">
      <c r="AL7116" s="311"/>
    </row>
    <row r="7117" spans="38:38" x14ac:dyDescent="0.15">
      <c r="AL7117" s="311"/>
    </row>
    <row r="7118" spans="38:38" x14ac:dyDescent="0.15">
      <c r="AL7118" s="311"/>
    </row>
    <row r="7119" spans="38:38" x14ac:dyDescent="0.15">
      <c r="AL7119" s="311"/>
    </row>
    <row r="7120" spans="38:38" x14ac:dyDescent="0.15">
      <c r="AL7120" s="311"/>
    </row>
    <row r="7121" spans="38:38" x14ac:dyDescent="0.15">
      <c r="AL7121" s="311"/>
    </row>
    <row r="7122" spans="38:38" x14ac:dyDescent="0.15">
      <c r="AL7122" s="311"/>
    </row>
    <row r="7123" spans="38:38" x14ac:dyDescent="0.15">
      <c r="AL7123" s="311"/>
    </row>
    <row r="7124" spans="38:38" x14ac:dyDescent="0.15">
      <c r="AL7124" s="311"/>
    </row>
    <row r="7125" spans="38:38" x14ac:dyDescent="0.15">
      <c r="AL7125" s="311"/>
    </row>
    <row r="7126" spans="38:38" x14ac:dyDescent="0.15">
      <c r="AL7126" s="311"/>
    </row>
    <row r="7127" spans="38:38" x14ac:dyDescent="0.15">
      <c r="AL7127" s="311"/>
    </row>
    <row r="7128" spans="38:38" x14ac:dyDescent="0.15">
      <c r="AL7128" s="311"/>
    </row>
    <row r="7129" spans="38:38" x14ac:dyDescent="0.15">
      <c r="AL7129" s="311"/>
    </row>
    <row r="7130" spans="38:38" x14ac:dyDescent="0.15">
      <c r="AL7130" s="311"/>
    </row>
    <row r="7131" spans="38:38" x14ac:dyDescent="0.15">
      <c r="AL7131" s="311"/>
    </row>
    <row r="7132" spans="38:38" x14ac:dyDescent="0.15">
      <c r="AL7132" s="311"/>
    </row>
    <row r="7133" spans="38:38" x14ac:dyDescent="0.15">
      <c r="AL7133" s="311"/>
    </row>
    <row r="7134" spans="38:38" x14ac:dyDescent="0.15">
      <c r="AL7134" s="311"/>
    </row>
    <row r="7135" spans="38:38" x14ac:dyDescent="0.15">
      <c r="AL7135" s="311"/>
    </row>
    <row r="7136" spans="38:38" x14ac:dyDescent="0.15">
      <c r="AL7136" s="311"/>
    </row>
    <row r="7137" spans="38:38" x14ac:dyDescent="0.15">
      <c r="AL7137" s="311"/>
    </row>
    <row r="7138" spans="38:38" x14ac:dyDescent="0.15">
      <c r="AL7138" s="311"/>
    </row>
    <row r="7139" spans="38:38" x14ac:dyDescent="0.15">
      <c r="AL7139" s="311"/>
    </row>
    <row r="7140" spans="38:38" x14ac:dyDescent="0.15">
      <c r="AL7140" s="311"/>
    </row>
    <row r="7141" spans="38:38" x14ac:dyDescent="0.15">
      <c r="AL7141" s="311"/>
    </row>
    <row r="7142" spans="38:38" x14ac:dyDescent="0.15">
      <c r="AL7142" s="311"/>
    </row>
    <row r="7143" spans="38:38" x14ac:dyDescent="0.15">
      <c r="AL7143" s="311"/>
    </row>
    <row r="7144" spans="38:38" x14ac:dyDescent="0.15">
      <c r="AL7144" s="311"/>
    </row>
    <row r="7145" spans="38:38" x14ac:dyDescent="0.15">
      <c r="AL7145" s="311"/>
    </row>
    <row r="7146" spans="38:38" x14ac:dyDescent="0.15">
      <c r="AL7146" s="311"/>
    </row>
    <row r="7147" spans="38:38" x14ac:dyDescent="0.15">
      <c r="AL7147" s="311"/>
    </row>
    <row r="7148" spans="38:38" x14ac:dyDescent="0.15">
      <c r="AL7148" s="311"/>
    </row>
    <row r="7149" spans="38:38" x14ac:dyDescent="0.15">
      <c r="AL7149" s="311"/>
    </row>
    <row r="7150" spans="38:38" x14ac:dyDescent="0.15">
      <c r="AL7150" s="311"/>
    </row>
    <row r="7151" spans="38:38" x14ac:dyDescent="0.15">
      <c r="AL7151" s="311"/>
    </row>
    <row r="7152" spans="38:38" x14ac:dyDescent="0.15">
      <c r="AL7152" s="311"/>
    </row>
    <row r="7153" spans="38:38" x14ac:dyDescent="0.15">
      <c r="AL7153" s="311"/>
    </row>
    <row r="7154" spans="38:38" x14ac:dyDescent="0.15">
      <c r="AL7154" s="311"/>
    </row>
    <row r="7155" spans="38:38" x14ac:dyDescent="0.15">
      <c r="AL7155" s="311"/>
    </row>
    <row r="7156" spans="38:38" x14ac:dyDescent="0.15">
      <c r="AL7156" s="311"/>
    </row>
    <row r="7157" spans="38:38" x14ac:dyDescent="0.15">
      <c r="AL7157" s="311"/>
    </row>
    <row r="7158" spans="38:38" x14ac:dyDescent="0.15">
      <c r="AL7158" s="311"/>
    </row>
    <row r="7159" spans="38:38" x14ac:dyDescent="0.15">
      <c r="AL7159" s="311"/>
    </row>
    <row r="7160" spans="38:38" x14ac:dyDescent="0.15">
      <c r="AL7160" s="311"/>
    </row>
    <row r="7161" spans="38:38" x14ac:dyDescent="0.15">
      <c r="AL7161" s="311"/>
    </row>
    <row r="7162" spans="38:38" x14ac:dyDescent="0.15">
      <c r="AL7162" s="311"/>
    </row>
    <row r="7163" spans="38:38" x14ac:dyDescent="0.15">
      <c r="AL7163" s="311"/>
    </row>
    <row r="7164" spans="38:38" x14ac:dyDescent="0.15">
      <c r="AL7164" s="311"/>
    </row>
    <row r="7165" spans="38:38" x14ac:dyDescent="0.15">
      <c r="AL7165" s="311"/>
    </row>
    <row r="7166" spans="38:38" x14ac:dyDescent="0.15">
      <c r="AL7166" s="311"/>
    </row>
    <row r="7167" spans="38:38" x14ac:dyDescent="0.15">
      <c r="AL7167" s="311"/>
    </row>
    <row r="7168" spans="38:38" x14ac:dyDescent="0.15">
      <c r="AL7168" s="311"/>
    </row>
    <row r="7169" spans="38:38" x14ac:dyDescent="0.15">
      <c r="AL7169" s="311"/>
    </row>
    <row r="7170" spans="38:38" x14ac:dyDescent="0.15">
      <c r="AL7170" s="311"/>
    </row>
    <row r="7171" spans="38:38" x14ac:dyDescent="0.15">
      <c r="AL7171" s="311"/>
    </row>
    <row r="7172" spans="38:38" x14ac:dyDescent="0.15">
      <c r="AL7172" s="311"/>
    </row>
    <row r="7173" spans="38:38" x14ac:dyDescent="0.15">
      <c r="AL7173" s="311"/>
    </row>
    <row r="7174" spans="38:38" x14ac:dyDescent="0.15">
      <c r="AL7174" s="311"/>
    </row>
    <row r="7175" spans="38:38" x14ac:dyDescent="0.15">
      <c r="AL7175" s="311"/>
    </row>
    <row r="7176" spans="38:38" x14ac:dyDescent="0.15">
      <c r="AL7176" s="311"/>
    </row>
    <row r="7177" spans="38:38" x14ac:dyDescent="0.15">
      <c r="AL7177" s="311"/>
    </row>
    <row r="7178" spans="38:38" x14ac:dyDescent="0.15">
      <c r="AL7178" s="311"/>
    </row>
    <row r="7179" spans="38:38" x14ac:dyDescent="0.15">
      <c r="AL7179" s="311"/>
    </row>
    <row r="7180" spans="38:38" x14ac:dyDescent="0.15">
      <c r="AL7180" s="311"/>
    </row>
    <row r="7181" spans="38:38" x14ac:dyDescent="0.15">
      <c r="AL7181" s="311"/>
    </row>
    <row r="7182" spans="38:38" x14ac:dyDescent="0.15">
      <c r="AL7182" s="311"/>
    </row>
    <row r="7183" spans="38:38" x14ac:dyDescent="0.15">
      <c r="AL7183" s="311"/>
    </row>
    <row r="7184" spans="38:38" x14ac:dyDescent="0.15">
      <c r="AL7184" s="311"/>
    </row>
    <row r="7185" spans="38:38" x14ac:dyDescent="0.15">
      <c r="AL7185" s="311"/>
    </row>
    <row r="7186" spans="38:38" x14ac:dyDescent="0.15">
      <c r="AL7186" s="311"/>
    </row>
    <row r="7187" spans="38:38" x14ac:dyDescent="0.15">
      <c r="AL7187" s="311"/>
    </row>
    <row r="7188" spans="38:38" x14ac:dyDescent="0.15">
      <c r="AL7188" s="311"/>
    </row>
    <row r="7189" spans="38:38" x14ac:dyDescent="0.15">
      <c r="AL7189" s="311"/>
    </row>
    <row r="7190" spans="38:38" x14ac:dyDescent="0.15">
      <c r="AL7190" s="311"/>
    </row>
    <row r="7191" spans="38:38" x14ac:dyDescent="0.15">
      <c r="AL7191" s="311"/>
    </row>
    <row r="7192" spans="38:38" x14ac:dyDescent="0.15">
      <c r="AL7192" s="311"/>
    </row>
    <row r="7193" spans="38:38" x14ac:dyDescent="0.15">
      <c r="AL7193" s="311"/>
    </row>
    <row r="7194" spans="38:38" x14ac:dyDescent="0.15">
      <c r="AL7194" s="311"/>
    </row>
    <row r="7195" spans="38:38" x14ac:dyDescent="0.15">
      <c r="AL7195" s="311"/>
    </row>
    <row r="7196" spans="38:38" x14ac:dyDescent="0.15">
      <c r="AL7196" s="311"/>
    </row>
    <row r="7197" spans="38:38" x14ac:dyDescent="0.15">
      <c r="AL7197" s="311"/>
    </row>
    <row r="7198" spans="38:38" x14ac:dyDescent="0.15">
      <c r="AL7198" s="311"/>
    </row>
    <row r="7199" spans="38:38" x14ac:dyDescent="0.15">
      <c r="AL7199" s="311"/>
    </row>
    <row r="7200" spans="38:38" x14ac:dyDescent="0.15">
      <c r="AL7200" s="311"/>
    </row>
    <row r="7201" spans="38:38" x14ac:dyDescent="0.15">
      <c r="AL7201" s="311"/>
    </row>
    <row r="7202" spans="38:38" x14ac:dyDescent="0.15">
      <c r="AL7202" s="311"/>
    </row>
    <row r="7203" spans="38:38" x14ac:dyDescent="0.15">
      <c r="AL7203" s="311"/>
    </row>
    <row r="7204" spans="38:38" x14ac:dyDescent="0.15">
      <c r="AL7204" s="311"/>
    </row>
    <row r="7205" spans="38:38" x14ac:dyDescent="0.15">
      <c r="AL7205" s="311"/>
    </row>
    <row r="7206" spans="38:38" x14ac:dyDescent="0.15">
      <c r="AL7206" s="311"/>
    </row>
    <row r="7207" spans="38:38" x14ac:dyDescent="0.15">
      <c r="AL7207" s="311"/>
    </row>
    <row r="7208" spans="38:38" x14ac:dyDescent="0.15">
      <c r="AL7208" s="311"/>
    </row>
    <row r="7209" spans="38:38" x14ac:dyDescent="0.15">
      <c r="AL7209" s="311"/>
    </row>
    <row r="7210" spans="38:38" x14ac:dyDescent="0.15">
      <c r="AL7210" s="311"/>
    </row>
    <row r="7211" spans="38:38" x14ac:dyDescent="0.15">
      <c r="AL7211" s="311"/>
    </row>
    <row r="7212" spans="38:38" x14ac:dyDescent="0.15">
      <c r="AL7212" s="311"/>
    </row>
    <row r="7213" spans="38:38" x14ac:dyDescent="0.15">
      <c r="AL7213" s="311"/>
    </row>
    <row r="7214" spans="38:38" x14ac:dyDescent="0.15">
      <c r="AL7214" s="311"/>
    </row>
    <row r="7215" spans="38:38" x14ac:dyDescent="0.15">
      <c r="AL7215" s="311"/>
    </row>
    <row r="7216" spans="38:38" x14ac:dyDescent="0.15">
      <c r="AL7216" s="311"/>
    </row>
    <row r="7217" spans="38:38" x14ac:dyDescent="0.15">
      <c r="AL7217" s="311"/>
    </row>
    <row r="7218" spans="38:38" x14ac:dyDescent="0.15">
      <c r="AL7218" s="311"/>
    </row>
    <row r="7219" spans="38:38" x14ac:dyDescent="0.15">
      <c r="AL7219" s="311"/>
    </row>
    <row r="7220" spans="38:38" x14ac:dyDescent="0.15">
      <c r="AL7220" s="311"/>
    </row>
    <row r="7221" spans="38:38" x14ac:dyDescent="0.15">
      <c r="AL7221" s="311"/>
    </row>
    <row r="7222" spans="38:38" x14ac:dyDescent="0.15">
      <c r="AL7222" s="311"/>
    </row>
    <row r="7223" spans="38:38" x14ac:dyDescent="0.15">
      <c r="AL7223" s="311"/>
    </row>
    <row r="7224" spans="38:38" x14ac:dyDescent="0.15">
      <c r="AL7224" s="311"/>
    </row>
    <row r="7225" spans="38:38" x14ac:dyDescent="0.15">
      <c r="AL7225" s="311"/>
    </row>
    <row r="7226" spans="38:38" x14ac:dyDescent="0.15">
      <c r="AL7226" s="311"/>
    </row>
    <row r="7227" spans="38:38" x14ac:dyDescent="0.15">
      <c r="AL7227" s="311"/>
    </row>
    <row r="7228" spans="38:38" x14ac:dyDescent="0.15">
      <c r="AL7228" s="311"/>
    </row>
    <row r="7229" spans="38:38" x14ac:dyDescent="0.15">
      <c r="AL7229" s="311"/>
    </row>
    <row r="7230" spans="38:38" x14ac:dyDescent="0.15">
      <c r="AL7230" s="311"/>
    </row>
    <row r="7231" spans="38:38" x14ac:dyDescent="0.15">
      <c r="AL7231" s="311"/>
    </row>
    <row r="7232" spans="38:38" x14ac:dyDescent="0.15">
      <c r="AL7232" s="311"/>
    </row>
    <row r="7233" spans="38:38" x14ac:dyDescent="0.15">
      <c r="AL7233" s="311"/>
    </row>
    <row r="7234" spans="38:38" x14ac:dyDescent="0.15">
      <c r="AL7234" s="311"/>
    </row>
    <row r="7235" spans="38:38" x14ac:dyDescent="0.15">
      <c r="AL7235" s="311"/>
    </row>
    <row r="7236" spans="38:38" x14ac:dyDescent="0.15">
      <c r="AL7236" s="311"/>
    </row>
    <row r="7237" spans="38:38" x14ac:dyDescent="0.15">
      <c r="AL7237" s="311"/>
    </row>
    <row r="7238" spans="38:38" x14ac:dyDescent="0.15">
      <c r="AL7238" s="311"/>
    </row>
    <row r="7239" spans="38:38" x14ac:dyDescent="0.15">
      <c r="AL7239" s="311"/>
    </row>
    <row r="7240" spans="38:38" x14ac:dyDescent="0.15">
      <c r="AL7240" s="311"/>
    </row>
    <row r="7241" spans="38:38" x14ac:dyDescent="0.15">
      <c r="AL7241" s="311"/>
    </row>
    <row r="7242" spans="38:38" x14ac:dyDescent="0.15">
      <c r="AL7242" s="311"/>
    </row>
    <row r="7243" spans="38:38" x14ac:dyDescent="0.15">
      <c r="AL7243" s="311"/>
    </row>
    <row r="7244" spans="38:38" x14ac:dyDescent="0.15">
      <c r="AL7244" s="311"/>
    </row>
    <row r="7245" spans="38:38" x14ac:dyDescent="0.15">
      <c r="AL7245" s="311"/>
    </row>
    <row r="7246" spans="38:38" x14ac:dyDescent="0.15">
      <c r="AL7246" s="311"/>
    </row>
    <row r="7247" spans="38:38" x14ac:dyDescent="0.15">
      <c r="AL7247" s="311"/>
    </row>
    <row r="7248" spans="38:38" x14ac:dyDescent="0.15">
      <c r="AL7248" s="311"/>
    </row>
    <row r="7249" spans="38:38" x14ac:dyDescent="0.15">
      <c r="AL7249" s="311"/>
    </row>
    <row r="7250" spans="38:38" x14ac:dyDescent="0.15">
      <c r="AL7250" s="311"/>
    </row>
    <row r="7251" spans="38:38" x14ac:dyDescent="0.15">
      <c r="AL7251" s="311"/>
    </row>
    <row r="7252" spans="38:38" x14ac:dyDescent="0.15">
      <c r="AL7252" s="311"/>
    </row>
    <row r="7253" spans="38:38" x14ac:dyDescent="0.15">
      <c r="AL7253" s="311"/>
    </row>
    <row r="7254" spans="38:38" x14ac:dyDescent="0.15">
      <c r="AL7254" s="311"/>
    </row>
    <row r="7255" spans="38:38" x14ac:dyDescent="0.15">
      <c r="AL7255" s="311"/>
    </row>
    <row r="7256" spans="38:38" x14ac:dyDescent="0.15">
      <c r="AL7256" s="311"/>
    </row>
    <row r="7257" spans="38:38" x14ac:dyDescent="0.15">
      <c r="AL7257" s="311"/>
    </row>
    <row r="7258" spans="38:38" x14ac:dyDescent="0.15">
      <c r="AL7258" s="311"/>
    </row>
    <row r="7259" spans="38:38" x14ac:dyDescent="0.15">
      <c r="AL7259" s="311"/>
    </row>
    <row r="7260" spans="38:38" x14ac:dyDescent="0.15">
      <c r="AL7260" s="311"/>
    </row>
    <row r="7261" spans="38:38" x14ac:dyDescent="0.15">
      <c r="AL7261" s="311"/>
    </row>
    <row r="7262" spans="38:38" x14ac:dyDescent="0.15">
      <c r="AL7262" s="311"/>
    </row>
    <row r="7263" spans="38:38" x14ac:dyDescent="0.15">
      <c r="AL7263" s="311"/>
    </row>
    <row r="7264" spans="38:38" x14ac:dyDescent="0.15">
      <c r="AL7264" s="311"/>
    </row>
    <row r="7265" spans="38:38" x14ac:dyDescent="0.15">
      <c r="AL7265" s="311"/>
    </row>
    <row r="7266" spans="38:38" x14ac:dyDescent="0.15">
      <c r="AL7266" s="311"/>
    </row>
    <row r="7267" spans="38:38" x14ac:dyDescent="0.15">
      <c r="AL7267" s="311"/>
    </row>
    <row r="7268" spans="38:38" x14ac:dyDescent="0.15">
      <c r="AL7268" s="311"/>
    </row>
    <row r="7269" spans="38:38" x14ac:dyDescent="0.15">
      <c r="AL7269" s="311"/>
    </row>
    <row r="7270" spans="38:38" x14ac:dyDescent="0.15">
      <c r="AL7270" s="311"/>
    </row>
    <row r="7271" spans="38:38" x14ac:dyDescent="0.15">
      <c r="AL7271" s="311"/>
    </row>
    <row r="7272" spans="38:38" x14ac:dyDescent="0.15">
      <c r="AL7272" s="311"/>
    </row>
    <row r="7273" spans="38:38" x14ac:dyDescent="0.15">
      <c r="AL7273" s="311"/>
    </row>
    <row r="7274" spans="38:38" x14ac:dyDescent="0.15">
      <c r="AL7274" s="311"/>
    </row>
    <row r="7275" spans="38:38" x14ac:dyDescent="0.15">
      <c r="AL7275" s="311"/>
    </row>
    <row r="7276" spans="38:38" x14ac:dyDescent="0.15">
      <c r="AL7276" s="311"/>
    </row>
    <row r="7277" spans="38:38" x14ac:dyDescent="0.15">
      <c r="AL7277" s="311"/>
    </row>
    <row r="7278" spans="38:38" x14ac:dyDescent="0.15">
      <c r="AL7278" s="311"/>
    </row>
    <row r="7279" spans="38:38" x14ac:dyDescent="0.15">
      <c r="AL7279" s="311"/>
    </row>
    <row r="7280" spans="38:38" x14ac:dyDescent="0.15">
      <c r="AL7280" s="311"/>
    </row>
    <row r="7281" spans="38:38" x14ac:dyDescent="0.15">
      <c r="AL7281" s="311"/>
    </row>
    <row r="7282" spans="38:38" x14ac:dyDescent="0.15">
      <c r="AL7282" s="311"/>
    </row>
    <row r="7283" spans="38:38" x14ac:dyDescent="0.15">
      <c r="AL7283" s="311"/>
    </row>
    <row r="7284" spans="38:38" x14ac:dyDescent="0.15">
      <c r="AL7284" s="311"/>
    </row>
    <row r="7285" spans="38:38" x14ac:dyDescent="0.15">
      <c r="AL7285" s="311"/>
    </row>
    <row r="7286" spans="38:38" x14ac:dyDescent="0.15">
      <c r="AL7286" s="311"/>
    </row>
    <row r="7287" spans="38:38" x14ac:dyDescent="0.15">
      <c r="AL7287" s="311"/>
    </row>
    <row r="7288" spans="38:38" x14ac:dyDescent="0.15">
      <c r="AL7288" s="311"/>
    </row>
    <row r="7289" spans="38:38" x14ac:dyDescent="0.15">
      <c r="AL7289" s="311"/>
    </row>
    <row r="7290" spans="38:38" x14ac:dyDescent="0.15">
      <c r="AL7290" s="311"/>
    </row>
    <row r="7291" spans="38:38" x14ac:dyDescent="0.15">
      <c r="AL7291" s="311"/>
    </row>
    <row r="7292" spans="38:38" x14ac:dyDescent="0.15">
      <c r="AL7292" s="311"/>
    </row>
    <row r="7293" spans="38:38" x14ac:dyDescent="0.15">
      <c r="AL7293" s="311"/>
    </row>
    <row r="7294" spans="38:38" x14ac:dyDescent="0.15">
      <c r="AL7294" s="311"/>
    </row>
    <row r="7295" spans="38:38" x14ac:dyDescent="0.15">
      <c r="AL7295" s="311"/>
    </row>
    <row r="7296" spans="38:38" x14ac:dyDescent="0.15">
      <c r="AL7296" s="311"/>
    </row>
    <row r="7297" spans="38:38" x14ac:dyDescent="0.15">
      <c r="AL7297" s="311"/>
    </row>
    <row r="7298" spans="38:38" x14ac:dyDescent="0.15">
      <c r="AL7298" s="311"/>
    </row>
    <row r="7299" spans="38:38" x14ac:dyDescent="0.15">
      <c r="AL7299" s="311"/>
    </row>
    <row r="7300" spans="38:38" x14ac:dyDescent="0.15">
      <c r="AL7300" s="311"/>
    </row>
    <row r="7301" spans="38:38" x14ac:dyDescent="0.15">
      <c r="AL7301" s="311"/>
    </row>
    <row r="7302" spans="38:38" x14ac:dyDescent="0.15">
      <c r="AL7302" s="311"/>
    </row>
    <row r="7303" spans="38:38" x14ac:dyDescent="0.15">
      <c r="AL7303" s="311"/>
    </row>
    <row r="7304" spans="38:38" x14ac:dyDescent="0.15">
      <c r="AL7304" s="311"/>
    </row>
    <row r="7305" spans="38:38" x14ac:dyDescent="0.15">
      <c r="AL7305" s="311"/>
    </row>
    <row r="7306" spans="38:38" x14ac:dyDescent="0.15">
      <c r="AL7306" s="311"/>
    </row>
    <row r="7307" spans="38:38" x14ac:dyDescent="0.15">
      <c r="AL7307" s="311"/>
    </row>
    <row r="7308" spans="38:38" x14ac:dyDescent="0.15">
      <c r="AL7308" s="311"/>
    </row>
    <row r="7309" spans="38:38" x14ac:dyDescent="0.15">
      <c r="AL7309" s="311"/>
    </row>
    <row r="7310" spans="38:38" x14ac:dyDescent="0.15">
      <c r="AL7310" s="311"/>
    </row>
    <row r="7311" spans="38:38" x14ac:dyDescent="0.15">
      <c r="AL7311" s="311"/>
    </row>
    <row r="7312" spans="38:38" x14ac:dyDescent="0.15">
      <c r="AL7312" s="311"/>
    </row>
    <row r="7313" spans="38:38" x14ac:dyDescent="0.15">
      <c r="AL7313" s="311"/>
    </row>
    <row r="7314" spans="38:38" x14ac:dyDescent="0.15">
      <c r="AL7314" s="311"/>
    </row>
    <row r="7315" spans="38:38" x14ac:dyDescent="0.15">
      <c r="AL7315" s="311"/>
    </row>
    <row r="7316" spans="38:38" x14ac:dyDescent="0.15">
      <c r="AL7316" s="311"/>
    </row>
    <row r="7317" spans="38:38" x14ac:dyDescent="0.15">
      <c r="AL7317" s="311"/>
    </row>
    <row r="7318" spans="38:38" x14ac:dyDescent="0.15">
      <c r="AL7318" s="311"/>
    </row>
    <row r="7319" spans="38:38" x14ac:dyDescent="0.15">
      <c r="AL7319" s="311"/>
    </row>
    <row r="7320" spans="38:38" x14ac:dyDescent="0.15">
      <c r="AL7320" s="311"/>
    </row>
    <row r="7321" spans="38:38" x14ac:dyDescent="0.15">
      <c r="AL7321" s="311"/>
    </row>
    <row r="7322" spans="38:38" x14ac:dyDescent="0.15">
      <c r="AL7322" s="311"/>
    </row>
    <row r="7323" spans="38:38" x14ac:dyDescent="0.15">
      <c r="AL7323" s="311"/>
    </row>
    <row r="7324" spans="38:38" x14ac:dyDescent="0.15">
      <c r="AL7324" s="311"/>
    </row>
    <row r="7325" spans="38:38" x14ac:dyDescent="0.15">
      <c r="AL7325" s="311"/>
    </row>
    <row r="7326" spans="38:38" x14ac:dyDescent="0.15">
      <c r="AL7326" s="311"/>
    </row>
    <row r="7327" spans="38:38" x14ac:dyDescent="0.15">
      <c r="AL7327" s="311"/>
    </row>
    <row r="7328" spans="38:38" x14ac:dyDescent="0.15">
      <c r="AL7328" s="311"/>
    </row>
    <row r="7329" spans="38:38" x14ac:dyDescent="0.15">
      <c r="AL7329" s="311"/>
    </row>
    <row r="7330" spans="38:38" x14ac:dyDescent="0.15">
      <c r="AL7330" s="311"/>
    </row>
    <row r="7331" spans="38:38" x14ac:dyDescent="0.15">
      <c r="AL7331" s="311"/>
    </row>
    <row r="7332" spans="38:38" x14ac:dyDescent="0.15">
      <c r="AL7332" s="311"/>
    </row>
    <row r="7333" spans="38:38" x14ac:dyDescent="0.15">
      <c r="AL7333" s="311"/>
    </row>
    <row r="7334" spans="38:38" x14ac:dyDescent="0.15">
      <c r="AL7334" s="311"/>
    </row>
    <row r="7335" spans="38:38" x14ac:dyDescent="0.15">
      <c r="AL7335" s="311"/>
    </row>
    <row r="7336" spans="38:38" x14ac:dyDescent="0.15">
      <c r="AL7336" s="311"/>
    </row>
    <row r="7337" spans="38:38" x14ac:dyDescent="0.15">
      <c r="AL7337" s="311"/>
    </row>
    <row r="7338" spans="38:38" x14ac:dyDescent="0.15">
      <c r="AL7338" s="311"/>
    </row>
    <row r="7339" spans="38:38" x14ac:dyDescent="0.15">
      <c r="AL7339" s="311"/>
    </row>
    <row r="7340" spans="38:38" x14ac:dyDescent="0.15">
      <c r="AL7340" s="311"/>
    </row>
    <row r="7341" spans="38:38" x14ac:dyDescent="0.15">
      <c r="AL7341" s="311"/>
    </row>
    <row r="7342" spans="38:38" x14ac:dyDescent="0.15">
      <c r="AL7342" s="311"/>
    </row>
    <row r="7343" spans="38:38" x14ac:dyDescent="0.15">
      <c r="AL7343" s="311"/>
    </row>
    <row r="7344" spans="38:38" x14ac:dyDescent="0.15">
      <c r="AL7344" s="311"/>
    </row>
    <row r="7345" spans="38:38" x14ac:dyDescent="0.15">
      <c r="AL7345" s="311"/>
    </row>
    <row r="7346" spans="38:38" x14ac:dyDescent="0.15">
      <c r="AL7346" s="311"/>
    </row>
    <row r="7347" spans="38:38" x14ac:dyDescent="0.15">
      <c r="AL7347" s="311"/>
    </row>
    <row r="7348" spans="38:38" x14ac:dyDescent="0.15">
      <c r="AL7348" s="311"/>
    </row>
    <row r="7349" spans="38:38" x14ac:dyDescent="0.15">
      <c r="AL7349" s="311"/>
    </row>
    <row r="7350" spans="38:38" x14ac:dyDescent="0.15">
      <c r="AL7350" s="311"/>
    </row>
    <row r="7351" spans="38:38" x14ac:dyDescent="0.15">
      <c r="AL7351" s="311"/>
    </row>
    <row r="7352" spans="38:38" x14ac:dyDescent="0.15">
      <c r="AL7352" s="311"/>
    </row>
    <row r="7353" spans="38:38" x14ac:dyDescent="0.15">
      <c r="AL7353" s="311"/>
    </row>
    <row r="7354" spans="38:38" x14ac:dyDescent="0.15">
      <c r="AL7354" s="311"/>
    </row>
    <row r="7355" spans="38:38" x14ac:dyDescent="0.15">
      <c r="AL7355" s="311"/>
    </row>
    <row r="7356" spans="38:38" x14ac:dyDescent="0.15">
      <c r="AL7356" s="311"/>
    </row>
    <row r="7357" spans="38:38" x14ac:dyDescent="0.15">
      <c r="AL7357" s="311"/>
    </row>
    <row r="7358" spans="38:38" x14ac:dyDescent="0.15">
      <c r="AL7358" s="311"/>
    </row>
    <row r="7359" spans="38:38" x14ac:dyDescent="0.15">
      <c r="AL7359" s="311"/>
    </row>
    <row r="7360" spans="38:38" x14ac:dyDescent="0.15">
      <c r="AL7360" s="311"/>
    </row>
    <row r="7361" spans="38:38" x14ac:dyDescent="0.15">
      <c r="AL7361" s="311"/>
    </row>
    <row r="7362" spans="38:38" x14ac:dyDescent="0.15">
      <c r="AL7362" s="311"/>
    </row>
    <row r="7363" spans="38:38" x14ac:dyDescent="0.15">
      <c r="AL7363" s="311"/>
    </row>
    <row r="7364" spans="38:38" x14ac:dyDescent="0.15">
      <c r="AL7364" s="311"/>
    </row>
    <row r="7365" spans="38:38" x14ac:dyDescent="0.15">
      <c r="AL7365" s="311"/>
    </row>
    <row r="7366" spans="38:38" x14ac:dyDescent="0.15">
      <c r="AL7366" s="311"/>
    </row>
    <row r="7367" spans="38:38" x14ac:dyDescent="0.15">
      <c r="AL7367" s="311"/>
    </row>
    <row r="7368" spans="38:38" x14ac:dyDescent="0.15">
      <c r="AL7368" s="311"/>
    </row>
    <row r="7369" spans="38:38" x14ac:dyDescent="0.15">
      <c r="AL7369" s="311"/>
    </row>
    <row r="7370" spans="38:38" x14ac:dyDescent="0.15">
      <c r="AL7370" s="311"/>
    </row>
    <row r="7371" spans="38:38" x14ac:dyDescent="0.15">
      <c r="AL7371" s="311"/>
    </row>
    <row r="7372" spans="38:38" x14ac:dyDescent="0.15">
      <c r="AL7372" s="311"/>
    </row>
    <row r="7373" spans="38:38" x14ac:dyDescent="0.15">
      <c r="AL7373" s="311"/>
    </row>
    <row r="7374" spans="38:38" x14ac:dyDescent="0.15">
      <c r="AL7374" s="311"/>
    </row>
    <row r="7375" spans="38:38" x14ac:dyDescent="0.15">
      <c r="AL7375" s="311"/>
    </row>
    <row r="7376" spans="38:38" x14ac:dyDescent="0.15">
      <c r="AL7376" s="311"/>
    </row>
    <row r="7377" spans="38:38" x14ac:dyDescent="0.15">
      <c r="AL7377" s="311"/>
    </row>
    <row r="7378" spans="38:38" x14ac:dyDescent="0.15">
      <c r="AL7378" s="311"/>
    </row>
    <row r="7379" spans="38:38" x14ac:dyDescent="0.15">
      <c r="AL7379" s="311"/>
    </row>
    <row r="7380" spans="38:38" x14ac:dyDescent="0.15">
      <c r="AL7380" s="311"/>
    </row>
    <row r="7381" spans="38:38" x14ac:dyDescent="0.15">
      <c r="AL7381" s="311"/>
    </row>
    <row r="7382" spans="38:38" x14ac:dyDescent="0.15">
      <c r="AL7382" s="311"/>
    </row>
    <row r="7383" spans="38:38" x14ac:dyDescent="0.15">
      <c r="AL7383" s="311"/>
    </row>
    <row r="7384" spans="38:38" x14ac:dyDescent="0.15">
      <c r="AL7384" s="311"/>
    </row>
    <row r="7385" spans="38:38" x14ac:dyDescent="0.15">
      <c r="AL7385" s="311"/>
    </row>
    <row r="7386" spans="38:38" x14ac:dyDescent="0.15">
      <c r="AL7386" s="311"/>
    </row>
    <row r="7387" spans="38:38" x14ac:dyDescent="0.15">
      <c r="AL7387" s="311"/>
    </row>
    <row r="7388" spans="38:38" x14ac:dyDescent="0.15">
      <c r="AL7388" s="311"/>
    </row>
    <row r="7389" spans="38:38" x14ac:dyDescent="0.15">
      <c r="AL7389" s="311"/>
    </row>
    <row r="7390" spans="38:38" x14ac:dyDescent="0.15">
      <c r="AL7390" s="311"/>
    </row>
    <row r="7391" spans="38:38" x14ac:dyDescent="0.15">
      <c r="AL7391" s="311"/>
    </row>
    <row r="7392" spans="38:38" x14ac:dyDescent="0.15">
      <c r="AL7392" s="311"/>
    </row>
    <row r="7393" spans="38:38" x14ac:dyDescent="0.15">
      <c r="AL7393" s="311"/>
    </row>
    <row r="7394" spans="38:38" x14ac:dyDescent="0.15">
      <c r="AL7394" s="311"/>
    </row>
    <row r="7395" spans="38:38" x14ac:dyDescent="0.15">
      <c r="AL7395" s="311"/>
    </row>
    <row r="7396" spans="38:38" x14ac:dyDescent="0.15">
      <c r="AL7396" s="311"/>
    </row>
    <row r="7397" spans="38:38" x14ac:dyDescent="0.15">
      <c r="AL7397" s="311"/>
    </row>
    <row r="7398" spans="38:38" x14ac:dyDescent="0.15">
      <c r="AL7398" s="311"/>
    </row>
    <row r="7399" spans="38:38" x14ac:dyDescent="0.15">
      <c r="AL7399" s="311"/>
    </row>
    <row r="7400" spans="38:38" x14ac:dyDescent="0.15">
      <c r="AL7400" s="311"/>
    </row>
    <row r="7401" spans="38:38" x14ac:dyDescent="0.15">
      <c r="AL7401" s="311"/>
    </row>
    <row r="7402" spans="38:38" x14ac:dyDescent="0.15">
      <c r="AL7402" s="311"/>
    </row>
    <row r="7403" spans="38:38" x14ac:dyDescent="0.15">
      <c r="AL7403" s="311"/>
    </row>
    <row r="7404" spans="38:38" x14ac:dyDescent="0.15">
      <c r="AL7404" s="311"/>
    </row>
    <row r="7405" spans="38:38" x14ac:dyDescent="0.15">
      <c r="AL7405" s="311"/>
    </row>
    <row r="7406" spans="38:38" x14ac:dyDescent="0.15">
      <c r="AL7406" s="311"/>
    </row>
    <row r="7407" spans="38:38" x14ac:dyDescent="0.15">
      <c r="AL7407" s="311"/>
    </row>
    <row r="7408" spans="38:38" x14ac:dyDescent="0.15">
      <c r="AL7408" s="311"/>
    </row>
    <row r="7409" spans="38:38" x14ac:dyDescent="0.15">
      <c r="AL7409" s="311"/>
    </row>
    <row r="7410" spans="38:38" x14ac:dyDescent="0.15">
      <c r="AL7410" s="311"/>
    </row>
    <row r="7411" spans="38:38" x14ac:dyDescent="0.15">
      <c r="AL7411" s="311"/>
    </row>
    <row r="7412" spans="38:38" x14ac:dyDescent="0.15">
      <c r="AL7412" s="311"/>
    </row>
    <row r="7413" spans="38:38" x14ac:dyDescent="0.15">
      <c r="AL7413" s="311"/>
    </row>
    <row r="7414" spans="38:38" x14ac:dyDescent="0.15">
      <c r="AL7414" s="311"/>
    </row>
    <row r="7415" spans="38:38" x14ac:dyDescent="0.15">
      <c r="AL7415" s="311"/>
    </row>
    <row r="7416" spans="38:38" x14ac:dyDescent="0.15">
      <c r="AL7416" s="311"/>
    </row>
    <row r="7417" spans="38:38" x14ac:dyDescent="0.15">
      <c r="AL7417" s="311"/>
    </row>
    <row r="7418" spans="38:38" x14ac:dyDescent="0.15">
      <c r="AL7418" s="311"/>
    </row>
    <row r="7419" spans="38:38" x14ac:dyDescent="0.15">
      <c r="AL7419" s="311"/>
    </row>
    <row r="7420" spans="38:38" x14ac:dyDescent="0.15">
      <c r="AL7420" s="311"/>
    </row>
    <row r="7421" spans="38:38" x14ac:dyDescent="0.15">
      <c r="AL7421" s="311"/>
    </row>
    <row r="7422" spans="38:38" x14ac:dyDescent="0.15">
      <c r="AL7422" s="311"/>
    </row>
    <row r="7423" spans="38:38" x14ac:dyDescent="0.15">
      <c r="AL7423" s="311"/>
    </row>
    <row r="7424" spans="38:38" x14ac:dyDescent="0.15">
      <c r="AL7424" s="311"/>
    </row>
    <row r="7425" spans="38:38" x14ac:dyDescent="0.15">
      <c r="AL7425" s="311"/>
    </row>
    <row r="7426" spans="38:38" x14ac:dyDescent="0.15">
      <c r="AL7426" s="311"/>
    </row>
    <row r="7427" spans="38:38" x14ac:dyDescent="0.15">
      <c r="AL7427" s="311"/>
    </row>
    <row r="7428" spans="38:38" x14ac:dyDescent="0.15">
      <c r="AL7428" s="311"/>
    </row>
    <row r="7429" spans="38:38" x14ac:dyDescent="0.15">
      <c r="AL7429" s="311"/>
    </row>
    <row r="7430" spans="38:38" x14ac:dyDescent="0.15">
      <c r="AL7430" s="311"/>
    </row>
    <row r="7431" spans="38:38" x14ac:dyDescent="0.15">
      <c r="AL7431" s="311"/>
    </row>
    <row r="7432" spans="38:38" x14ac:dyDescent="0.15">
      <c r="AL7432" s="311"/>
    </row>
    <row r="7433" spans="38:38" x14ac:dyDescent="0.15">
      <c r="AL7433" s="311"/>
    </row>
    <row r="7434" spans="38:38" x14ac:dyDescent="0.15">
      <c r="AL7434" s="311"/>
    </row>
    <row r="7435" spans="38:38" x14ac:dyDescent="0.15">
      <c r="AL7435" s="311"/>
    </row>
    <row r="7436" spans="38:38" x14ac:dyDescent="0.15">
      <c r="AL7436" s="311"/>
    </row>
    <row r="7437" spans="38:38" x14ac:dyDescent="0.15">
      <c r="AL7437" s="311"/>
    </row>
    <row r="7438" spans="38:38" x14ac:dyDescent="0.15">
      <c r="AL7438" s="311"/>
    </row>
    <row r="7439" spans="38:38" x14ac:dyDescent="0.15">
      <c r="AL7439" s="311"/>
    </row>
    <row r="7440" spans="38:38" x14ac:dyDescent="0.15">
      <c r="AL7440" s="311"/>
    </row>
    <row r="7441" spans="38:38" x14ac:dyDescent="0.15">
      <c r="AL7441" s="311"/>
    </row>
    <row r="7442" spans="38:38" x14ac:dyDescent="0.15">
      <c r="AL7442" s="311"/>
    </row>
    <row r="7443" spans="38:38" x14ac:dyDescent="0.15">
      <c r="AL7443" s="311"/>
    </row>
    <row r="7444" spans="38:38" x14ac:dyDescent="0.15">
      <c r="AL7444" s="311"/>
    </row>
    <row r="7445" spans="38:38" x14ac:dyDescent="0.15">
      <c r="AL7445" s="311"/>
    </row>
    <row r="7446" spans="38:38" x14ac:dyDescent="0.15">
      <c r="AL7446" s="311"/>
    </row>
    <row r="7447" spans="38:38" x14ac:dyDescent="0.15">
      <c r="AL7447" s="311"/>
    </row>
    <row r="7448" spans="38:38" x14ac:dyDescent="0.15">
      <c r="AL7448" s="311"/>
    </row>
    <row r="7449" spans="38:38" x14ac:dyDescent="0.15">
      <c r="AL7449" s="311"/>
    </row>
    <row r="7450" spans="38:38" x14ac:dyDescent="0.15">
      <c r="AL7450" s="311"/>
    </row>
    <row r="7451" spans="38:38" x14ac:dyDescent="0.15">
      <c r="AL7451" s="311"/>
    </row>
    <row r="7452" spans="38:38" x14ac:dyDescent="0.15">
      <c r="AL7452" s="311"/>
    </row>
    <row r="7453" spans="38:38" x14ac:dyDescent="0.15">
      <c r="AL7453" s="311"/>
    </row>
    <row r="7454" spans="38:38" x14ac:dyDescent="0.15">
      <c r="AL7454" s="311"/>
    </row>
    <row r="7455" spans="38:38" x14ac:dyDescent="0.15">
      <c r="AL7455" s="311"/>
    </row>
    <row r="7456" spans="38:38" x14ac:dyDescent="0.15">
      <c r="AL7456" s="311"/>
    </row>
    <row r="7457" spans="38:38" x14ac:dyDescent="0.15">
      <c r="AL7457" s="311"/>
    </row>
    <row r="7458" spans="38:38" x14ac:dyDescent="0.15">
      <c r="AL7458" s="311"/>
    </row>
    <row r="7459" spans="38:38" x14ac:dyDescent="0.15">
      <c r="AL7459" s="311"/>
    </row>
    <row r="7460" spans="38:38" x14ac:dyDescent="0.15">
      <c r="AL7460" s="311"/>
    </row>
    <row r="7461" spans="38:38" x14ac:dyDescent="0.15">
      <c r="AL7461" s="311"/>
    </row>
    <row r="7462" spans="38:38" x14ac:dyDescent="0.15">
      <c r="AL7462" s="311"/>
    </row>
    <row r="7463" spans="38:38" x14ac:dyDescent="0.15">
      <c r="AL7463" s="311"/>
    </row>
    <row r="7464" spans="38:38" x14ac:dyDescent="0.15">
      <c r="AL7464" s="311"/>
    </row>
    <row r="7465" spans="38:38" x14ac:dyDescent="0.15">
      <c r="AL7465" s="311"/>
    </row>
    <row r="7466" spans="38:38" x14ac:dyDescent="0.15">
      <c r="AL7466" s="311"/>
    </row>
    <row r="7467" spans="38:38" x14ac:dyDescent="0.15">
      <c r="AL7467" s="311"/>
    </row>
    <row r="7468" spans="38:38" x14ac:dyDescent="0.15">
      <c r="AL7468" s="311"/>
    </row>
    <row r="7469" spans="38:38" x14ac:dyDescent="0.15">
      <c r="AL7469" s="311"/>
    </row>
    <row r="7470" spans="38:38" x14ac:dyDescent="0.15">
      <c r="AL7470" s="311"/>
    </row>
    <row r="7471" spans="38:38" x14ac:dyDescent="0.15">
      <c r="AL7471" s="311"/>
    </row>
    <row r="7472" spans="38:38" x14ac:dyDescent="0.15">
      <c r="AL7472" s="311"/>
    </row>
    <row r="7473" spans="38:38" x14ac:dyDescent="0.15">
      <c r="AL7473" s="311"/>
    </row>
    <row r="7474" spans="38:38" x14ac:dyDescent="0.15">
      <c r="AL7474" s="311"/>
    </row>
    <row r="7475" spans="38:38" x14ac:dyDescent="0.15">
      <c r="AL7475" s="311"/>
    </row>
    <row r="7476" spans="38:38" x14ac:dyDescent="0.15">
      <c r="AL7476" s="311"/>
    </row>
    <row r="7477" spans="38:38" x14ac:dyDescent="0.15">
      <c r="AL7477" s="311"/>
    </row>
    <row r="7478" spans="38:38" x14ac:dyDescent="0.15">
      <c r="AL7478" s="311"/>
    </row>
    <row r="7479" spans="38:38" x14ac:dyDescent="0.15">
      <c r="AL7479" s="311"/>
    </row>
    <row r="7480" spans="38:38" x14ac:dyDescent="0.15">
      <c r="AL7480" s="311"/>
    </row>
    <row r="7481" spans="38:38" x14ac:dyDescent="0.15">
      <c r="AL7481" s="311"/>
    </row>
    <row r="7482" spans="38:38" x14ac:dyDescent="0.15">
      <c r="AL7482" s="311"/>
    </row>
    <row r="7483" spans="38:38" x14ac:dyDescent="0.15">
      <c r="AL7483" s="311"/>
    </row>
    <row r="7484" spans="38:38" x14ac:dyDescent="0.15">
      <c r="AL7484" s="311"/>
    </row>
    <row r="7485" spans="38:38" x14ac:dyDescent="0.15">
      <c r="AL7485" s="311"/>
    </row>
    <row r="7486" spans="38:38" x14ac:dyDescent="0.15">
      <c r="AL7486" s="311"/>
    </row>
    <row r="7487" spans="38:38" x14ac:dyDescent="0.15">
      <c r="AL7487" s="311"/>
    </row>
    <row r="7488" spans="38:38" x14ac:dyDescent="0.15">
      <c r="AL7488" s="311"/>
    </row>
    <row r="7489" spans="38:38" x14ac:dyDescent="0.15">
      <c r="AL7489" s="311"/>
    </row>
    <row r="7490" spans="38:38" x14ac:dyDescent="0.15">
      <c r="AL7490" s="311"/>
    </row>
    <row r="7491" spans="38:38" x14ac:dyDescent="0.15">
      <c r="AL7491" s="311"/>
    </row>
    <row r="7492" spans="38:38" x14ac:dyDescent="0.15">
      <c r="AL7492" s="311"/>
    </row>
    <row r="7493" spans="38:38" x14ac:dyDescent="0.15">
      <c r="AL7493" s="311"/>
    </row>
    <row r="7494" spans="38:38" x14ac:dyDescent="0.15">
      <c r="AL7494" s="311"/>
    </row>
    <row r="7495" spans="38:38" x14ac:dyDescent="0.15">
      <c r="AL7495" s="311"/>
    </row>
    <row r="7496" spans="38:38" x14ac:dyDescent="0.15">
      <c r="AL7496" s="311"/>
    </row>
    <row r="7497" spans="38:38" x14ac:dyDescent="0.15">
      <c r="AL7497" s="311"/>
    </row>
    <row r="7498" spans="38:38" x14ac:dyDescent="0.15">
      <c r="AL7498" s="311"/>
    </row>
    <row r="7499" spans="38:38" x14ac:dyDescent="0.15">
      <c r="AL7499" s="311"/>
    </row>
    <row r="7500" spans="38:38" x14ac:dyDescent="0.15">
      <c r="AL7500" s="311"/>
    </row>
    <row r="7501" spans="38:38" x14ac:dyDescent="0.15">
      <c r="AL7501" s="311"/>
    </row>
    <row r="7502" spans="38:38" x14ac:dyDescent="0.15">
      <c r="AL7502" s="311"/>
    </row>
    <row r="7503" spans="38:38" x14ac:dyDescent="0.15">
      <c r="AL7503" s="311"/>
    </row>
    <row r="7504" spans="38:38" x14ac:dyDescent="0.15">
      <c r="AL7504" s="311"/>
    </row>
    <row r="7505" spans="38:38" x14ac:dyDescent="0.15">
      <c r="AL7505" s="311"/>
    </row>
    <row r="7506" spans="38:38" x14ac:dyDescent="0.15">
      <c r="AL7506" s="311"/>
    </row>
    <row r="7507" spans="38:38" x14ac:dyDescent="0.15">
      <c r="AL7507" s="311"/>
    </row>
    <row r="7508" spans="38:38" x14ac:dyDescent="0.15">
      <c r="AL7508" s="311"/>
    </row>
    <row r="7509" spans="38:38" x14ac:dyDescent="0.15">
      <c r="AL7509" s="311"/>
    </row>
    <row r="7510" spans="38:38" x14ac:dyDescent="0.15">
      <c r="AL7510" s="311"/>
    </row>
    <row r="7511" spans="38:38" x14ac:dyDescent="0.15">
      <c r="AL7511" s="311"/>
    </row>
    <row r="7512" spans="38:38" x14ac:dyDescent="0.15">
      <c r="AL7512" s="311"/>
    </row>
    <row r="7513" spans="38:38" x14ac:dyDescent="0.15">
      <c r="AL7513" s="311"/>
    </row>
    <row r="7514" spans="38:38" x14ac:dyDescent="0.15">
      <c r="AL7514" s="311"/>
    </row>
    <row r="7515" spans="38:38" x14ac:dyDescent="0.15">
      <c r="AL7515" s="311"/>
    </row>
    <row r="7516" spans="38:38" x14ac:dyDescent="0.15">
      <c r="AL7516" s="311"/>
    </row>
    <row r="7517" spans="38:38" x14ac:dyDescent="0.15">
      <c r="AL7517" s="311"/>
    </row>
    <row r="7518" spans="38:38" x14ac:dyDescent="0.15">
      <c r="AL7518" s="311"/>
    </row>
    <row r="7519" spans="38:38" x14ac:dyDescent="0.15">
      <c r="AL7519" s="311"/>
    </row>
    <row r="7520" spans="38:38" x14ac:dyDescent="0.15">
      <c r="AL7520" s="311"/>
    </row>
    <row r="7521" spans="38:38" x14ac:dyDescent="0.15">
      <c r="AL7521" s="311"/>
    </row>
    <row r="7522" spans="38:38" x14ac:dyDescent="0.15">
      <c r="AL7522" s="311"/>
    </row>
    <row r="7523" spans="38:38" x14ac:dyDescent="0.15">
      <c r="AL7523" s="311"/>
    </row>
    <row r="7524" spans="38:38" x14ac:dyDescent="0.15">
      <c r="AL7524" s="311"/>
    </row>
    <row r="7525" spans="38:38" x14ac:dyDescent="0.15">
      <c r="AL7525" s="311"/>
    </row>
    <row r="7526" spans="38:38" x14ac:dyDescent="0.15">
      <c r="AL7526" s="311"/>
    </row>
    <row r="7527" spans="38:38" x14ac:dyDescent="0.15">
      <c r="AL7527" s="311"/>
    </row>
    <row r="7528" spans="38:38" x14ac:dyDescent="0.15">
      <c r="AL7528" s="311"/>
    </row>
    <row r="7529" spans="38:38" x14ac:dyDescent="0.15">
      <c r="AL7529" s="311"/>
    </row>
    <row r="7530" spans="38:38" x14ac:dyDescent="0.15">
      <c r="AL7530" s="311"/>
    </row>
    <row r="7531" spans="38:38" x14ac:dyDescent="0.15">
      <c r="AL7531" s="311"/>
    </row>
    <row r="7532" spans="38:38" x14ac:dyDescent="0.15">
      <c r="AL7532" s="311"/>
    </row>
    <row r="7533" spans="38:38" x14ac:dyDescent="0.15">
      <c r="AL7533" s="311"/>
    </row>
    <row r="7534" spans="38:38" x14ac:dyDescent="0.15">
      <c r="AL7534" s="311"/>
    </row>
    <row r="7535" spans="38:38" x14ac:dyDescent="0.15">
      <c r="AL7535" s="311"/>
    </row>
    <row r="7536" spans="38:38" x14ac:dyDescent="0.15">
      <c r="AL7536" s="311"/>
    </row>
    <row r="7537" spans="38:38" x14ac:dyDescent="0.15">
      <c r="AL7537" s="311"/>
    </row>
    <row r="7538" spans="38:38" x14ac:dyDescent="0.15">
      <c r="AL7538" s="311"/>
    </row>
    <row r="7539" spans="38:38" x14ac:dyDescent="0.15">
      <c r="AL7539" s="311"/>
    </row>
    <row r="7540" spans="38:38" x14ac:dyDescent="0.15">
      <c r="AL7540" s="311"/>
    </row>
    <row r="7541" spans="38:38" x14ac:dyDescent="0.15">
      <c r="AL7541" s="311"/>
    </row>
    <row r="7542" spans="38:38" x14ac:dyDescent="0.15">
      <c r="AL7542" s="311"/>
    </row>
    <row r="7543" spans="38:38" x14ac:dyDescent="0.15">
      <c r="AL7543" s="311"/>
    </row>
    <row r="7544" spans="38:38" x14ac:dyDescent="0.15">
      <c r="AL7544" s="311"/>
    </row>
    <row r="7545" spans="38:38" x14ac:dyDescent="0.15">
      <c r="AL7545" s="311"/>
    </row>
    <row r="7546" spans="38:38" x14ac:dyDescent="0.15">
      <c r="AL7546" s="311"/>
    </row>
    <row r="7547" spans="38:38" x14ac:dyDescent="0.15">
      <c r="AL7547" s="311"/>
    </row>
    <row r="7548" spans="38:38" x14ac:dyDescent="0.15">
      <c r="AL7548" s="311"/>
    </row>
    <row r="7549" spans="38:38" x14ac:dyDescent="0.15">
      <c r="AL7549" s="311"/>
    </row>
    <row r="7550" spans="38:38" x14ac:dyDescent="0.15">
      <c r="AL7550" s="311"/>
    </row>
    <row r="7551" spans="38:38" x14ac:dyDescent="0.15">
      <c r="AL7551" s="311"/>
    </row>
    <row r="7552" spans="38:38" x14ac:dyDescent="0.15">
      <c r="AL7552" s="311"/>
    </row>
    <row r="7553" spans="38:38" x14ac:dyDescent="0.15">
      <c r="AL7553" s="311"/>
    </row>
    <row r="7554" spans="38:38" x14ac:dyDescent="0.15">
      <c r="AL7554" s="311"/>
    </row>
    <row r="7555" spans="38:38" x14ac:dyDescent="0.15">
      <c r="AL7555" s="311"/>
    </row>
    <row r="7556" spans="38:38" x14ac:dyDescent="0.15">
      <c r="AL7556" s="311"/>
    </row>
    <row r="7557" spans="38:38" x14ac:dyDescent="0.15">
      <c r="AL7557" s="311"/>
    </row>
    <row r="7558" spans="38:38" x14ac:dyDescent="0.15">
      <c r="AL7558" s="311"/>
    </row>
    <row r="7559" spans="38:38" x14ac:dyDescent="0.15">
      <c r="AL7559" s="311"/>
    </row>
    <row r="7560" spans="38:38" x14ac:dyDescent="0.15">
      <c r="AL7560" s="311"/>
    </row>
    <row r="7561" spans="38:38" x14ac:dyDescent="0.15">
      <c r="AL7561" s="311"/>
    </row>
    <row r="7562" spans="38:38" x14ac:dyDescent="0.15">
      <c r="AL7562" s="311"/>
    </row>
    <row r="7563" spans="38:38" x14ac:dyDescent="0.15">
      <c r="AL7563" s="311"/>
    </row>
    <row r="7564" spans="38:38" x14ac:dyDescent="0.15">
      <c r="AL7564" s="311"/>
    </row>
    <row r="7565" spans="38:38" x14ac:dyDescent="0.15">
      <c r="AL7565" s="311"/>
    </row>
    <row r="7566" spans="38:38" x14ac:dyDescent="0.15">
      <c r="AL7566" s="311"/>
    </row>
    <row r="7567" spans="38:38" x14ac:dyDescent="0.15">
      <c r="AL7567" s="311"/>
    </row>
    <row r="7568" spans="38:38" x14ac:dyDescent="0.15">
      <c r="AL7568" s="311"/>
    </row>
    <row r="7569" spans="38:38" x14ac:dyDescent="0.15">
      <c r="AL7569" s="311"/>
    </row>
    <row r="7570" spans="38:38" x14ac:dyDescent="0.15">
      <c r="AL7570" s="311"/>
    </row>
    <row r="7571" spans="38:38" x14ac:dyDescent="0.15">
      <c r="AL7571" s="311"/>
    </row>
    <row r="7572" spans="38:38" x14ac:dyDescent="0.15">
      <c r="AL7572" s="311"/>
    </row>
    <row r="7573" spans="38:38" x14ac:dyDescent="0.15">
      <c r="AL7573" s="311"/>
    </row>
    <row r="7574" spans="38:38" x14ac:dyDescent="0.15">
      <c r="AL7574" s="311"/>
    </row>
    <row r="7575" spans="38:38" x14ac:dyDescent="0.15">
      <c r="AL7575" s="311"/>
    </row>
    <row r="7576" spans="38:38" x14ac:dyDescent="0.15">
      <c r="AL7576" s="311"/>
    </row>
    <row r="7577" spans="38:38" x14ac:dyDescent="0.15">
      <c r="AL7577" s="311"/>
    </row>
    <row r="7578" spans="38:38" x14ac:dyDescent="0.15">
      <c r="AL7578" s="311"/>
    </row>
    <row r="7579" spans="38:38" x14ac:dyDescent="0.15">
      <c r="AL7579" s="311"/>
    </row>
    <row r="7580" spans="38:38" x14ac:dyDescent="0.15">
      <c r="AL7580" s="311"/>
    </row>
    <row r="7581" spans="38:38" x14ac:dyDescent="0.15">
      <c r="AL7581" s="311"/>
    </row>
    <row r="7582" spans="38:38" x14ac:dyDescent="0.15">
      <c r="AL7582" s="311"/>
    </row>
    <row r="7583" spans="38:38" x14ac:dyDescent="0.15">
      <c r="AL7583" s="311"/>
    </row>
    <row r="7584" spans="38:38" x14ac:dyDescent="0.15">
      <c r="AL7584" s="311"/>
    </row>
    <row r="7585" spans="38:38" x14ac:dyDescent="0.15">
      <c r="AL7585" s="311"/>
    </row>
    <row r="7586" spans="38:38" x14ac:dyDescent="0.15">
      <c r="AL7586" s="311"/>
    </row>
    <row r="7587" spans="38:38" x14ac:dyDescent="0.15">
      <c r="AL7587" s="311"/>
    </row>
    <row r="7588" spans="38:38" x14ac:dyDescent="0.15">
      <c r="AL7588" s="311"/>
    </row>
    <row r="7589" spans="38:38" x14ac:dyDescent="0.15">
      <c r="AL7589" s="311"/>
    </row>
    <row r="7590" spans="38:38" x14ac:dyDescent="0.15">
      <c r="AL7590" s="311"/>
    </row>
    <row r="7591" spans="38:38" x14ac:dyDescent="0.15">
      <c r="AL7591" s="311"/>
    </row>
    <row r="7592" spans="38:38" x14ac:dyDescent="0.15">
      <c r="AL7592" s="311"/>
    </row>
    <row r="7593" spans="38:38" x14ac:dyDescent="0.15">
      <c r="AL7593" s="311"/>
    </row>
    <row r="7594" spans="38:38" x14ac:dyDescent="0.15">
      <c r="AL7594" s="311"/>
    </row>
    <row r="7595" spans="38:38" x14ac:dyDescent="0.15">
      <c r="AL7595" s="311"/>
    </row>
    <row r="7596" spans="38:38" x14ac:dyDescent="0.15">
      <c r="AL7596" s="311"/>
    </row>
    <row r="7597" spans="38:38" x14ac:dyDescent="0.15">
      <c r="AL7597" s="311"/>
    </row>
    <row r="7598" spans="38:38" x14ac:dyDescent="0.15">
      <c r="AL7598" s="311"/>
    </row>
    <row r="7599" spans="38:38" x14ac:dyDescent="0.15">
      <c r="AL7599" s="311"/>
    </row>
    <row r="7600" spans="38:38" x14ac:dyDescent="0.15">
      <c r="AL7600" s="311"/>
    </row>
    <row r="7601" spans="38:38" x14ac:dyDescent="0.15">
      <c r="AL7601" s="311"/>
    </row>
    <row r="7602" spans="38:38" x14ac:dyDescent="0.15">
      <c r="AL7602" s="311"/>
    </row>
    <row r="7603" spans="38:38" x14ac:dyDescent="0.15">
      <c r="AL7603" s="311"/>
    </row>
    <row r="7604" spans="38:38" x14ac:dyDescent="0.15">
      <c r="AL7604" s="311"/>
    </row>
    <row r="7605" spans="38:38" x14ac:dyDescent="0.15">
      <c r="AL7605" s="311"/>
    </row>
    <row r="7606" spans="38:38" x14ac:dyDescent="0.15">
      <c r="AL7606" s="311"/>
    </row>
    <row r="7607" spans="38:38" x14ac:dyDescent="0.15">
      <c r="AL7607" s="311"/>
    </row>
    <row r="7608" spans="38:38" x14ac:dyDescent="0.15">
      <c r="AL7608" s="311"/>
    </row>
    <row r="7609" spans="38:38" x14ac:dyDescent="0.15">
      <c r="AL7609" s="311"/>
    </row>
    <row r="7610" spans="38:38" x14ac:dyDescent="0.15">
      <c r="AL7610" s="311"/>
    </row>
    <row r="7611" spans="38:38" x14ac:dyDescent="0.15">
      <c r="AL7611" s="311"/>
    </row>
    <row r="7612" spans="38:38" x14ac:dyDescent="0.15">
      <c r="AL7612" s="311"/>
    </row>
    <row r="7613" spans="38:38" x14ac:dyDescent="0.15">
      <c r="AL7613" s="311"/>
    </row>
    <row r="7614" spans="38:38" x14ac:dyDescent="0.15">
      <c r="AL7614" s="311"/>
    </row>
    <row r="7615" spans="38:38" x14ac:dyDescent="0.15">
      <c r="AL7615" s="311"/>
    </row>
    <row r="7616" spans="38:38" x14ac:dyDescent="0.15">
      <c r="AL7616" s="311"/>
    </row>
    <row r="7617" spans="38:38" x14ac:dyDescent="0.15">
      <c r="AL7617" s="311"/>
    </row>
    <row r="7618" spans="38:38" x14ac:dyDescent="0.15">
      <c r="AL7618" s="311"/>
    </row>
    <row r="7619" spans="38:38" x14ac:dyDescent="0.15">
      <c r="AL7619" s="311"/>
    </row>
    <row r="7620" spans="38:38" x14ac:dyDescent="0.15">
      <c r="AL7620" s="311"/>
    </row>
    <row r="7621" spans="38:38" x14ac:dyDescent="0.15">
      <c r="AL7621" s="311"/>
    </row>
    <row r="7622" spans="38:38" x14ac:dyDescent="0.15">
      <c r="AL7622" s="311"/>
    </row>
    <row r="7623" spans="38:38" x14ac:dyDescent="0.15">
      <c r="AL7623" s="311"/>
    </row>
    <row r="7624" spans="38:38" x14ac:dyDescent="0.15">
      <c r="AL7624" s="311"/>
    </row>
    <row r="7625" spans="38:38" x14ac:dyDescent="0.15">
      <c r="AL7625" s="311"/>
    </row>
    <row r="7626" spans="38:38" x14ac:dyDescent="0.15">
      <c r="AL7626" s="311"/>
    </row>
    <row r="7627" spans="38:38" x14ac:dyDescent="0.15">
      <c r="AL7627" s="311"/>
    </row>
    <row r="7628" spans="38:38" x14ac:dyDescent="0.15">
      <c r="AL7628" s="311"/>
    </row>
    <row r="7629" spans="38:38" x14ac:dyDescent="0.15">
      <c r="AL7629" s="311"/>
    </row>
    <row r="7630" spans="38:38" x14ac:dyDescent="0.15">
      <c r="AL7630" s="311"/>
    </row>
    <row r="7631" spans="38:38" x14ac:dyDescent="0.15">
      <c r="AL7631" s="311"/>
    </row>
    <row r="7632" spans="38:38" x14ac:dyDescent="0.15">
      <c r="AL7632" s="311"/>
    </row>
    <row r="7633" spans="38:38" x14ac:dyDescent="0.15">
      <c r="AL7633" s="311"/>
    </row>
    <row r="7634" spans="38:38" x14ac:dyDescent="0.15">
      <c r="AL7634" s="311"/>
    </row>
    <row r="7635" spans="38:38" x14ac:dyDescent="0.15">
      <c r="AL7635" s="311"/>
    </row>
    <row r="7636" spans="38:38" x14ac:dyDescent="0.15">
      <c r="AL7636" s="311"/>
    </row>
    <row r="7637" spans="38:38" x14ac:dyDescent="0.15">
      <c r="AL7637" s="311"/>
    </row>
    <row r="7638" spans="38:38" x14ac:dyDescent="0.15">
      <c r="AL7638" s="311"/>
    </row>
    <row r="7639" spans="38:38" x14ac:dyDescent="0.15">
      <c r="AL7639" s="311"/>
    </row>
    <row r="7640" spans="38:38" x14ac:dyDescent="0.15">
      <c r="AL7640" s="311"/>
    </row>
    <row r="7641" spans="38:38" x14ac:dyDescent="0.15">
      <c r="AL7641" s="311"/>
    </row>
    <row r="7642" spans="38:38" x14ac:dyDescent="0.15">
      <c r="AL7642" s="311"/>
    </row>
    <row r="7643" spans="38:38" x14ac:dyDescent="0.15">
      <c r="AL7643" s="311"/>
    </row>
    <row r="7644" spans="38:38" x14ac:dyDescent="0.15">
      <c r="AL7644" s="311"/>
    </row>
    <row r="7645" spans="38:38" x14ac:dyDescent="0.15">
      <c r="AL7645" s="311"/>
    </row>
    <row r="7646" spans="38:38" x14ac:dyDescent="0.15">
      <c r="AL7646" s="311"/>
    </row>
    <row r="7647" spans="38:38" x14ac:dyDescent="0.15">
      <c r="AL7647" s="311"/>
    </row>
    <row r="7648" spans="38:38" x14ac:dyDescent="0.15">
      <c r="AL7648" s="311"/>
    </row>
    <row r="7649" spans="38:38" x14ac:dyDescent="0.15">
      <c r="AL7649" s="311"/>
    </row>
    <row r="7650" spans="38:38" x14ac:dyDescent="0.15">
      <c r="AL7650" s="311"/>
    </row>
    <row r="7651" spans="38:38" x14ac:dyDescent="0.15">
      <c r="AL7651" s="311"/>
    </row>
    <row r="7652" spans="38:38" x14ac:dyDescent="0.15">
      <c r="AL7652" s="311"/>
    </row>
    <row r="7653" spans="38:38" x14ac:dyDescent="0.15">
      <c r="AL7653" s="311"/>
    </row>
    <row r="7654" spans="38:38" x14ac:dyDescent="0.15">
      <c r="AL7654" s="311"/>
    </row>
    <row r="7655" spans="38:38" x14ac:dyDescent="0.15">
      <c r="AL7655" s="311"/>
    </row>
    <row r="7656" spans="38:38" x14ac:dyDescent="0.15">
      <c r="AL7656" s="311"/>
    </row>
    <row r="7657" spans="38:38" x14ac:dyDescent="0.15">
      <c r="AL7657" s="311"/>
    </row>
    <row r="7658" spans="38:38" x14ac:dyDescent="0.15">
      <c r="AL7658" s="311"/>
    </row>
    <row r="7659" spans="38:38" x14ac:dyDescent="0.15">
      <c r="AL7659" s="311"/>
    </row>
    <row r="7660" spans="38:38" x14ac:dyDescent="0.15">
      <c r="AL7660" s="311"/>
    </row>
    <row r="7661" spans="38:38" x14ac:dyDescent="0.15">
      <c r="AL7661" s="311"/>
    </row>
    <row r="7662" spans="38:38" x14ac:dyDescent="0.15">
      <c r="AL7662" s="311"/>
    </row>
    <row r="7663" spans="38:38" x14ac:dyDescent="0.15">
      <c r="AL7663" s="311"/>
    </row>
    <row r="7664" spans="38:38" x14ac:dyDescent="0.15">
      <c r="AL7664" s="311"/>
    </row>
    <row r="7665" spans="38:38" x14ac:dyDescent="0.15">
      <c r="AL7665" s="311"/>
    </row>
    <row r="7666" spans="38:38" x14ac:dyDescent="0.15">
      <c r="AL7666" s="311"/>
    </row>
    <row r="7667" spans="38:38" x14ac:dyDescent="0.15">
      <c r="AL7667" s="311"/>
    </row>
    <row r="7668" spans="38:38" x14ac:dyDescent="0.15">
      <c r="AL7668" s="311"/>
    </row>
    <row r="7669" spans="38:38" x14ac:dyDescent="0.15">
      <c r="AL7669" s="311"/>
    </row>
    <row r="7670" spans="38:38" x14ac:dyDescent="0.15">
      <c r="AL7670" s="311"/>
    </row>
    <row r="7671" spans="38:38" x14ac:dyDescent="0.15">
      <c r="AL7671" s="311"/>
    </row>
    <row r="7672" spans="38:38" x14ac:dyDescent="0.15">
      <c r="AL7672" s="311"/>
    </row>
    <row r="7673" spans="38:38" x14ac:dyDescent="0.15">
      <c r="AL7673" s="311"/>
    </row>
    <row r="7674" spans="38:38" x14ac:dyDescent="0.15">
      <c r="AL7674" s="311"/>
    </row>
    <row r="7675" spans="38:38" x14ac:dyDescent="0.15">
      <c r="AL7675" s="311"/>
    </row>
    <row r="7676" spans="38:38" x14ac:dyDescent="0.15">
      <c r="AL7676" s="311"/>
    </row>
    <row r="7677" spans="38:38" x14ac:dyDescent="0.15">
      <c r="AL7677" s="311"/>
    </row>
    <row r="7678" spans="38:38" x14ac:dyDescent="0.15">
      <c r="AL7678" s="311"/>
    </row>
    <row r="7679" spans="38:38" x14ac:dyDescent="0.15">
      <c r="AL7679" s="311"/>
    </row>
    <row r="7680" spans="38:38" x14ac:dyDescent="0.15">
      <c r="AL7680" s="311"/>
    </row>
    <row r="7681" spans="38:38" x14ac:dyDescent="0.15">
      <c r="AL7681" s="311"/>
    </row>
    <row r="7682" spans="38:38" x14ac:dyDescent="0.15">
      <c r="AL7682" s="311"/>
    </row>
    <row r="7683" spans="38:38" x14ac:dyDescent="0.15">
      <c r="AL7683" s="311"/>
    </row>
    <row r="7684" spans="38:38" x14ac:dyDescent="0.15">
      <c r="AL7684" s="311"/>
    </row>
    <row r="7685" spans="38:38" x14ac:dyDescent="0.15">
      <c r="AL7685" s="311"/>
    </row>
    <row r="7686" spans="38:38" x14ac:dyDescent="0.15">
      <c r="AL7686" s="311"/>
    </row>
    <row r="7687" spans="38:38" x14ac:dyDescent="0.15">
      <c r="AL7687" s="311"/>
    </row>
    <row r="7688" spans="38:38" x14ac:dyDescent="0.15">
      <c r="AL7688" s="311"/>
    </row>
    <row r="7689" spans="38:38" x14ac:dyDescent="0.15">
      <c r="AL7689" s="311"/>
    </row>
    <row r="7690" spans="38:38" x14ac:dyDescent="0.15">
      <c r="AL7690" s="311"/>
    </row>
    <row r="7691" spans="38:38" x14ac:dyDescent="0.15">
      <c r="AL7691" s="311"/>
    </row>
    <row r="7692" spans="38:38" x14ac:dyDescent="0.15">
      <c r="AL7692" s="311"/>
    </row>
    <row r="7693" spans="38:38" x14ac:dyDescent="0.15">
      <c r="AL7693" s="311"/>
    </row>
    <row r="7694" spans="38:38" x14ac:dyDescent="0.15">
      <c r="AL7694" s="311"/>
    </row>
    <row r="7695" spans="38:38" x14ac:dyDescent="0.15">
      <c r="AL7695" s="311"/>
    </row>
    <row r="7696" spans="38:38" x14ac:dyDescent="0.15">
      <c r="AL7696" s="311"/>
    </row>
    <row r="7697" spans="38:38" x14ac:dyDescent="0.15">
      <c r="AL7697" s="311"/>
    </row>
    <row r="7698" spans="38:38" x14ac:dyDescent="0.15">
      <c r="AL7698" s="311"/>
    </row>
    <row r="7699" spans="38:38" x14ac:dyDescent="0.15">
      <c r="AL7699" s="311"/>
    </row>
    <row r="7700" spans="38:38" x14ac:dyDescent="0.15">
      <c r="AL7700" s="311"/>
    </row>
    <row r="7701" spans="38:38" x14ac:dyDescent="0.15">
      <c r="AL7701" s="311"/>
    </row>
    <row r="7702" spans="38:38" x14ac:dyDescent="0.15">
      <c r="AL7702" s="311"/>
    </row>
    <row r="7703" spans="38:38" x14ac:dyDescent="0.15">
      <c r="AL7703" s="311"/>
    </row>
    <row r="7704" spans="38:38" x14ac:dyDescent="0.15">
      <c r="AL7704" s="311"/>
    </row>
    <row r="7705" spans="38:38" x14ac:dyDescent="0.15">
      <c r="AL7705" s="311"/>
    </row>
    <row r="7706" spans="38:38" x14ac:dyDescent="0.15">
      <c r="AL7706" s="311"/>
    </row>
    <row r="7707" spans="38:38" x14ac:dyDescent="0.15">
      <c r="AL7707" s="311"/>
    </row>
    <row r="7708" spans="38:38" x14ac:dyDescent="0.15">
      <c r="AL7708" s="311"/>
    </row>
    <row r="7709" spans="38:38" x14ac:dyDescent="0.15">
      <c r="AL7709" s="311"/>
    </row>
    <row r="7710" spans="38:38" x14ac:dyDescent="0.15">
      <c r="AL7710" s="311"/>
    </row>
    <row r="7711" spans="38:38" x14ac:dyDescent="0.15">
      <c r="AL7711" s="311"/>
    </row>
    <row r="7712" spans="38:38" x14ac:dyDescent="0.15">
      <c r="AL7712" s="311"/>
    </row>
    <row r="7713" spans="38:38" x14ac:dyDescent="0.15">
      <c r="AL7713" s="311"/>
    </row>
    <row r="7714" spans="38:38" x14ac:dyDescent="0.15">
      <c r="AL7714" s="311"/>
    </row>
    <row r="7715" spans="38:38" x14ac:dyDescent="0.15">
      <c r="AL7715" s="311"/>
    </row>
    <row r="7716" spans="38:38" x14ac:dyDescent="0.15">
      <c r="AL7716" s="311"/>
    </row>
    <row r="7717" spans="38:38" x14ac:dyDescent="0.15">
      <c r="AL7717" s="311"/>
    </row>
    <row r="7718" spans="38:38" x14ac:dyDescent="0.15">
      <c r="AL7718" s="311"/>
    </row>
    <row r="7719" spans="38:38" x14ac:dyDescent="0.15">
      <c r="AL7719" s="311"/>
    </row>
    <row r="7720" spans="38:38" x14ac:dyDescent="0.15">
      <c r="AL7720" s="311"/>
    </row>
    <row r="7721" spans="38:38" x14ac:dyDescent="0.15">
      <c r="AL7721" s="311"/>
    </row>
    <row r="7722" spans="38:38" x14ac:dyDescent="0.15">
      <c r="AL7722" s="311"/>
    </row>
    <row r="7723" spans="38:38" x14ac:dyDescent="0.15">
      <c r="AL7723" s="311"/>
    </row>
    <row r="7724" spans="38:38" x14ac:dyDescent="0.15">
      <c r="AL7724" s="311"/>
    </row>
    <row r="7725" spans="38:38" x14ac:dyDescent="0.15">
      <c r="AL7725" s="311"/>
    </row>
    <row r="7726" spans="38:38" x14ac:dyDescent="0.15">
      <c r="AL7726" s="311"/>
    </row>
    <row r="7727" spans="38:38" x14ac:dyDescent="0.15">
      <c r="AL7727" s="311"/>
    </row>
    <row r="7728" spans="38:38" x14ac:dyDescent="0.15">
      <c r="AL7728" s="311"/>
    </row>
    <row r="7729" spans="38:38" x14ac:dyDescent="0.15">
      <c r="AL7729" s="311"/>
    </row>
    <row r="7730" spans="38:38" x14ac:dyDescent="0.15">
      <c r="AL7730" s="311"/>
    </row>
    <row r="7731" spans="38:38" x14ac:dyDescent="0.15">
      <c r="AL7731" s="311"/>
    </row>
    <row r="7732" spans="38:38" x14ac:dyDescent="0.15">
      <c r="AL7732" s="311"/>
    </row>
    <row r="7733" spans="38:38" x14ac:dyDescent="0.15">
      <c r="AL7733" s="311"/>
    </row>
    <row r="7734" spans="38:38" x14ac:dyDescent="0.15">
      <c r="AL7734" s="311"/>
    </row>
    <row r="7735" spans="38:38" x14ac:dyDescent="0.15">
      <c r="AL7735" s="311"/>
    </row>
    <row r="7736" spans="38:38" x14ac:dyDescent="0.15">
      <c r="AL7736" s="311"/>
    </row>
    <row r="7737" spans="38:38" x14ac:dyDescent="0.15">
      <c r="AL7737" s="311"/>
    </row>
    <row r="7738" spans="38:38" x14ac:dyDescent="0.15">
      <c r="AL7738" s="311"/>
    </row>
    <row r="7739" spans="38:38" x14ac:dyDescent="0.15">
      <c r="AL7739" s="311"/>
    </row>
    <row r="7740" spans="38:38" x14ac:dyDescent="0.15">
      <c r="AL7740" s="311"/>
    </row>
    <row r="7741" spans="38:38" x14ac:dyDescent="0.15">
      <c r="AL7741" s="311"/>
    </row>
    <row r="7742" spans="38:38" x14ac:dyDescent="0.15">
      <c r="AL7742" s="311"/>
    </row>
    <row r="7743" spans="38:38" x14ac:dyDescent="0.15">
      <c r="AL7743" s="311"/>
    </row>
    <row r="7744" spans="38:38" x14ac:dyDescent="0.15">
      <c r="AL7744" s="311"/>
    </row>
    <row r="7745" spans="38:38" x14ac:dyDescent="0.15">
      <c r="AL7745" s="311"/>
    </row>
    <row r="7746" spans="38:38" x14ac:dyDescent="0.15">
      <c r="AL7746" s="311"/>
    </row>
    <row r="7747" spans="38:38" x14ac:dyDescent="0.15">
      <c r="AL7747" s="311"/>
    </row>
    <row r="7748" spans="38:38" x14ac:dyDescent="0.15">
      <c r="AL7748" s="311"/>
    </row>
    <row r="7749" spans="38:38" x14ac:dyDescent="0.15">
      <c r="AL7749" s="311"/>
    </row>
    <row r="7750" spans="38:38" x14ac:dyDescent="0.15">
      <c r="AL7750" s="311"/>
    </row>
    <row r="7751" spans="38:38" x14ac:dyDescent="0.15">
      <c r="AL7751" s="311"/>
    </row>
    <row r="7752" spans="38:38" x14ac:dyDescent="0.15">
      <c r="AL7752" s="311"/>
    </row>
    <row r="7753" spans="38:38" x14ac:dyDescent="0.15">
      <c r="AL7753" s="311"/>
    </row>
    <row r="7754" spans="38:38" x14ac:dyDescent="0.15">
      <c r="AL7754" s="311"/>
    </row>
    <row r="7755" spans="38:38" x14ac:dyDescent="0.15">
      <c r="AL7755" s="311"/>
    </row>
    <row r="7756" spans="38:38" x14ac:dyDescent="0.15">
      <c r="AL7756" s="311"/>
    </row>
    <row r="7757" spans="38:38" x14ac:dyDescent="0.15">
      <c r="AL7757" s="311"/>
    </row>
    <row r="7758" spans="38:38" x14ac:dyDescent="0.15">
      <c r="AL7758" s="311"/>
    </row>
    <row r="7759" spans="38:38" x14ac:dyDescent="0.15">
      <c r="AL7759" s="311"/>
    </row>
    <row r="7760" spans="38:38" x14ac:dyDescent="0.15">
      <c r="AL7760" s="311"/>
    </row>
    <row r="7761" spans="38:38" x14ac:dyDescent="0.15">
      <c r="AL7761" s="311"/>
    </row>
    <row r="7762" spans="38:38" x14ac:dyDescent="0.15">
      <c r="AL7762" s="311"/>
    </row>
    <row r="7763" spans="38:38" x14ac:dyDescent="0.15">
      <c r="AL7763" s="311"/>
    </row>
    <row r="7764" spans="38:38" x14ac:dyDescent="0.15">
      <c r="AL7764" s="311"/>
    </row>
    <row r="7765" spans="38:38" x14ac:dyDescent="0.15">
      <c r="AL7765" s="311"/>
    </row>
    <row r="7766" spans="38:38" x14ac:dyDescent="0.15">
      <c r="AL7766" s="311"/>
    </row>
    <row r="7767" spans="38:38" x14ac:dyDescent="0.15">
      <c r="AL7767" s="311"/>
    </row>
    <row r="7768" spans="38:38" x14ac:dyDescent="0.15">
      <c r="AL7768" s="311"/>
    </row>
    <row r="7769" spans="38:38" x14ac:dyDescent="0.15">
      <c r="AL7769" s="311"/>
    </row>
    <row r="7770" spans="38:38" x14ac:dyDescent="0.15">
      <c r="AL7770" s="311"/>
    </row>
    <row r="7771" spans="38:38" x14ac:dyDescent="0.15">
      <c r="AL7771" s="311"/>
    </row>
    <row r="7772" spans="38:38" x14ac:dyDescent="0.15">
      <c r="AL7772" s="311"/>
    </row>
    <row r="7773" spans="38:38" x14ac:dyDescent="0.15">
      <c r="AL7773" s="311"/>
    </row>
    <row r="7774" spans="38:38" x14ac:dyDescent="0.15">
      <c r="AL7774" s="311"/>
    </row>
    <row r="7775" spans="38:38" x14ac:dyDescent="0.15">
      <c r="AL7775" s="311"/>
    </row>
    <row r="7776" spans="38:38" x14ac:dyDescent="0.15">
      <c r="AL7776" s="311"/>
    </row>
    <row r="7777" spans="38:38" x14ac:dyDescent="0.15">
      <c r="AL7777" s="311"/>
    </row>
    <row r="7778" spans="38:38" x14ac:dyDescent="0.15">
      <c r="AL7778" s="311"/>
    </row>
    <row r="7779" spans="38:38" x14ac:dyDescent="0.15">
      <c r="AL7779" s="311"/>
    </row>
    <row r="7780" spans="38:38" x14ac:dyDescent="0.15">
      <c r="AL7780" s="311"/>
    </row>
    <row r="7781" spans="38:38" x14ac:dyDescent="0.15">
      <c r="AL7781" s="311"/>
    </row>
    <row r="7782" spans="38:38" x14ac:dyDescent="0.15">
      <c r="AL7782" s="311"/>
    </row>
    <row r="7783" spans="38:38" x14ac:dyDescent="0.15">
      <c r="AL7783" s="311"/>
    </row>
    <row r="7784" spans="38:38" x14ac:dyDescent="0.15">
      <c r="AL7784" s="311"/>
    </row>
    <row r="7785" spans="38:38" x14ac:dyDescent="0.15">
      <c r="AL7785" s="311"/>
    </row>
    <row r="7786" spans="38:38" x14ac:dyDescent="0.15">
      <c r="AL7786" s="311"/>
    </row>
    <row r="7787" spans="38:38" x14ac:dyDescent="0.15">
      <c r="AL7787" s="311"/>
    </row>
    <row r="7788" spans="38:38" x14ac:dyDescent="0.15">
      <c r="AL7788" s="311"/>
    </row>
    <row r="7789" spans="38:38" x14ac:dyDescent="0.15">
      <c r="AL7789" s="311"/>
    </row>
    <row r="7790" spans="38:38" x14ac:dyDescent="0.15">
      <c r="AL7790" s="311"/>
    </row>
    <row r="7791" spans="38:38" x14ac:dyDescent="0.15">
      <c r="AL7791" s="311"/>
    </row>
    <row r="7792" spans="38:38" x14ac:dyDescent="0.15">
      <c r="AL7792" s="311"/>
    </row>
    <row r="7793" spans="38:38" x14ac:dyDescent="0.15">
      <c r="AL7793" s="311"/>
    </row>
    <row r="7794" spans="38:38" x14ac:dyDescent="0.15">
      <c r="AL7794" s="311"/>
    </row>
    <row r="7795" spans="38:38" x14ac:dyDescent="0.15">
      <c r="AL7795" s="311"/>
    </row>
    <row r="7796" spans="38:38" x14ac:dyDescent="0.15">
      <c r="AL7796" s="311"/>
    </row>
    <row r="7797" spans="38:38" x14ac:dyDescent="0.15">
      <c r="AL7797" s="311"/>
    </row>
    <row r="7798" spans="38:38" x14ac:dyDescent="0.15">
      <c r="AL7798" s="311"/>
    </row>
    <row r="7799" spans="38:38" x14ac:dyDescent="0.15">
      <c r="AL7799" s="311"/>
    </row>
    <row r="7800" spans="38:38" x14ac:dyDescent="0.15">
      <c r="AL7800" s="311"/>
    </row>
    <row r="7801" spans="38:38" x14ac:dyDescent="0.15">
      <c r="AL7801" s="311"/>
    </row>
    <row r="7802" spans="38:38" x14ac:dyDescent="0.15">
      <c r="AL7802" s="311"/>
    </row>
    <row r="7803" spans="38:38" x14ac:dyDescent="0.15">
      <c r="AL7803" s="311"/>
    </row>
    <row r="7804" spans="38:38" x14ac:dyDescent="0.15">
      <c r="AL7804" s="311"/>
    </row>
    <row r="7805" spans="38:38" x14ac:dyDescent="0.15">
      <c r="AL7805" s="311"/>
    </row>
    <row r="7806" spans="38:38" x14ac:dyDescent="0.15">
      <c r="AL7806" s="311"/>
    </row>
    <row r="7807" spans="38:38" x14ac:dyDescent="0.15">
      <c r="AL7807" s="311"/>
    </row>
    <row r="7808" spans="38:38" x14ac:dyDescent="0.15">
      <c r="AL7808" s="311"/>
    </row>
    <row r="7809" spans="38:38" x14ac:dyDescent="0.15">
      <c r="AL7809" s="311"/>
    </row>
    <row r="7810" spans="38:38" x14ac:dyDescent="0.15">
      <c r="AL7810" s="311"/>
    </row>
    <row r="7811" spans="38:38" x14ac:dyDescent="0.15">
      <c r="AL7811" s="311"/>
    </row>
    <row r="7812" spans="38:38" x14ac:dyDescent="0.15">
      <c r="AL7812" s="311"/>
    </row>
    <row r="7813" spans="38:38" x14ac:dyDescent="0.15">
      <c r="AL7813" s="311"/>
    </row>
    <row r="7814" spans="38:38" x14ac:dyDescent="0.15">
      <c r="AL7814" s="311"/>
    </row>
    <row r="7815" spans="38:38" x14ac:dyDescent="0.15">
      <c r="AL7815" s="311"/>
    </row>
    <row r="7816" spans="38:38" x14ac:dyDescent="0.15">
      <c r="AL7816" s="311"/>
    </row>
    <row r="7817" spans="38:38" x14ac:dyDescent="0.15">
      <c r="AL7817" s="311"/>
    </row>
    <row r="7818" spans="38:38" x14ac:dyDescent="0.15">
      <c r="AL7818" s="311"/>
    </row>
    <row r="7819" spans="38:38" x14ac:dyDescent="0.15">
      <c r="AL7819" s="311"/>
    </row>
    <row r="7820" spans="38:38" x14ac:dyDescent="0.15">
      <c r="AL7820" s="311"/>
    </row>
    <row r="7821" spans="38:38" x14ac:dyDescent="0.15">
      <c r="AL7821" s="311"/>
    </row>
    <row r="7822" spans="38:38" x14ac:dyDescent="0.15">
      <c r="AL7822" s="311"/>
    </row>
    <row r="7823" spans="38:38" x14ac:dyDescent="0.15">
      <c r="AL7823" s="311"/>
    </row>
    <row r="7824" spans="38:38" x14ac:dyDescent="0.15">
      <c r="AL7824" s="311"/>
    </row>
    <row r="7825" spans="38:38" x14ac:dyDescent="0.15">
      <c r="AL7825" s="311"/>
    </row>
    <row r="7826" spans="38:38" x14ac:dyDescent="0.15">
      <c r="AL7826" s="311"/>
    </row>
    <row r="7827" spans="38:38" x14ac:dyDescent="0.15">
      <c r="AL7827" s="311"/>
    </row>
    <row r="7828" spans="38:38" x14ac:dyDescent="0.15">
      <c r="AL7828" s="311"/>
    </row>
    <row r="7829" spans="38:38" x14ac:dyDescent="0.15">
      <c r="AL7829" s="311"/>
    </row>
    <row r="7830" spans="38:38" x14ac:dyDescent="0.15">
      <c r="AL7830" s="311"/>
    </row>
    <row r="7831" spans="38:38" x14ac:dyDescent="0.15">
      <c r="AL7831" s="311"/>
    </row>
    <row r="7832" spans="38:38" x14ac:dyDescent="0.15">
      <c r="AL7832" s="311"/>
    </row>
    <row r="7833" spans="38:38" x14ac:dyDescent="0.15">
      <c r="AL7833" s="311"/>
    </row>
    <row r="7834" spans="38:38" x14ac:dyDescent="0.15">
      <c r="AL7834" s="311"/>
    </row>
    <row r="7835" spans="38:38" x14ac:dyDescent="0.15">
      <c r="AL7835" s="311"/>
    </row>
    <row r="7836" spans="38:38" x14ac:dyDescent="0.15">
      <c r="AL7836" s="311"/>
    </row>
    <row r="7837" spans="38:38" x14ac:dyDescent="0.15">
      <c r="AL7837" s="311"/>
    </row>
    <row r="7838" spans="38:38" x14ac:dyDescent="0.15">
      <c r="AL7838" s="311"/>
    </row>
    <row r="7839" spans="38:38" x14ac:dyDescent="0.15">
      <c r="AL7839" s="311"/>
    </row>
    <row r="7840" spans="38:38" x14ac:dyDescent="0.15">
      <c r="AL7840" s="311"/>
    </row>
    <row r="7841" spans="38:38" x14ac:dyDescent="0.15">
      <c r="AL7841" s="311"/>
    </row>
    <row r="7842" spans="38:38" x14ac:dyDescent="0.15">
      <c r="AL7842" s="311"/>
    </row>
    <row r="7843" spans="38:38" x14ac:dyDescent="0.15">
      <c r="AL7843" s="311"/>
    </row>
    <row r="7844" spans="38:38" x14ac:dyDescent="0.15">
      <c r="AL7844" s="311"/>
    </row>
    <row r="7845" spans="38:38" x14ac:dyDescent="0.15">
      <c r="AL7845" s="311"/>
    </row>
    <row r="7846" spans="38:38" x14ac:dyDescent="0.15">
      <c r="AL7846" s="311"/>
    </row>
    <row r="7847" spans="38:38" x14ac:dyDescent="0.15">
      <c r="AL7847" s="311"/>
    </row>
    <row r="7848" spans="38:38" x14ac:dyDescent="0.15">
      <c r="AL7848" s="311"/>
    </row>
    <row r="7849" spans="38:38" x14ac:dyDescent="0.15">
      <c r="AL7849" s="311"/>
    </row>
    <row r="7850" spans="38:38" x14ac:dyDescent="0.15">
      <c r="AL7850" s="311"/>
    </row>
    <row r="7851" spans="38:38" x14ac:dyDescent="0.15">
      <c r="AL7851" s="311"/>
    </row>
    <row r="7852" spans="38:38" x14ac:dyDescent="0.15">
      <c r="AL7852" s="311"/>
    </row>
    <row r="7853" spans="38:38" x14ac:dyDescent="0.15">
      <c r="AL7853" s="311"/>
    </row>
    <row r="7854" spans="38:38" x14ac:dyDescent="0.15">
      <c r="AL7854" s="311"/>
    </row>
    <row r="7855" spans="38:38" x14ac:dyDescent="0.15">
      <c r="AL7855" s="311"/>
    </row>
    <row r="7856" spans="38:38" x14ac:dyDescent="0.15">
      <c r="AL7856" s="311"/>
    </row>
    <row r="7857" spans="38:38" x14ac:dyDescent="0.15">
      <c r="AL7857" s="311"/>
    </row>
    <row r="7858" spans="38:38" x14ac:dyDescent="0.15">
      <c r="AL7858" s="311"/>
    </row>
    <row r="7859" spans="38:38" x14ac:dyDescent="0.15">
      <c r="AL7859" s="311"/>
    </row>
    <row r="7860" spans="38:38" x14ac:dyDescent="0.15">
      <c r="AL7860" s="311"/>
    </row>
    <row r="7861" spans="38:38" x14ac:dyDescent="0.15">
      <c r="AL7861" s="311"/>
    </row>
    <row r="7862" spans="38:38" x14ac:dyDescent="0.15">
      <c r="AL7862" s="311"/>
    </row>
    <row r="7863" spans="38:38" x14ac:dyDescent="0.15">
      <c r="AL7863" s="311"/>
    </row>
    <row r="7864" spans="38:38" x14ac:dyDescent="0.15">
      <c r="AL7864" s="311"/>
    </row>
    <row r="7865" spans="38:38" x14ac:dyDescent="0.15">
      <c r="AL7865" s="311"/>
    </row>
    <row r="7866" spans="38:38" x14ac:dyDescent="0.15">
      <c r="AL7866" s="311"/>
    </row>
    <row r="7867" spans="38:38" x14ac:dyDescent="0.15">
      <c r="AL7867" s="311"/>
    </row>
    <row r="7868" spans="38:38" x14ac:dyDescent="0.15">
      <c r="AL7868" s="311"/>
    </row>
    <row r="7869" spans="38:38" x14ac:dyDescent="0.15">
      <c r="AL7869" s="311"/>
    </row>
    <row r="7870" spans="38:38" x14ac:dyDescent="0.15">
      <c r="AL7870" s="311"/>
    </row>
    <row r="7871" spans="38:38" x14ac:dyDescent="0.15">
      <c r="AL7871" s="311"/>
    </row>
    <row r="7872" spans="38:38" x14ac:dyDescent="0.15">
      <c r="AL7872" s="311"/>
    </row>
    <row r="7873" spans="38:38" x14ac:dyDescent="0.15">
      <c r="AL7873" s="311"/>
    </row>
    <row r="7874" spans="38:38" x14ac:dyDescent="0.15">
      <c r="AL7874" s="311"/>
    </row>
    <row r="7875" spans="38:38" x14ac:dyDescent="0.15">
      <c r="AL7875" s="311"/>
    </row>
    <row r="7876" spans="38:38" x14ac:dyDescent="0.15">
      <c r="AL7876" s="311"/>
    </row>
    <row r="7877" spans="38:38" x14ac:dyDescent="0.15">
      <c r="AL7877" s="311"/>
    </row>
    <row r="7878" spans="38:38" x14ac:dyDescent="0.15">
      <c r="AL7878" s="311"/>
    </row>
    <row r="7879" spans="38:38" x14ac:dyDescent="0.15">
      <c r="AL7879" s="311"/>
    </row>
    <row r="7880" spans="38:38" x14ac:dyDescent="0.15">
      <c r="AL7880" s="311"/>
    </row>
    <row r="7881" spans="38:38" x14ac:dyDescent="0.15">
      <c r="AL7881" s="311"/>
    </row>
    <row r="7882" spans="38:38" x14ac:dyDescent="0.15">
      <c r="AL7882" s="311"/>
    </row>
    <row r="7883" spans="38:38" x14ac:dyDescent="0.15">
      <c r="AL7883" s="311"/>
    </row>
    <row r="7884" spans="38:38" x14ac:dyDescent="0.15">
      <c r="AL7884" s="311"/>
    </row>
    <row r="7885" spans="38:38" x14ac:dyDescent="0.15">
      <c r="AL7885" s="311"/>
    </row>
    <row r="7886" spans="38:38" x14ac:dyDescent="0.15">
      <c r="AL7886" s="311"/>
    </row>
    <row r="7887" spans="38:38" x14ac:dyDescent="0.15">
      <c r="AL7887" s="311"/>
    </row>
    <row r="7888" spans="38:38" x14ac:dyDescent="0.15">
      <c r="AL7888" s="311"/>
    </row>
    <row r="7889" spans="38:38" x14ac:dyDescent="0.15">
      <c r="AL7889" s="311"/>
    </row>
    <row r="7890" spans="38:38" x14ac:dyDescent="0.15">
      <c r="AL7890" s="311"/>
    </row>
    <row r="7891" spans="38:38" x14ac:dyDescent="0.15">
      <c r="AL7891" s="311"/>
    </row>
    <row r="7892" spans="38:38" x14ac:dyDescent="0.15">
      <c r="AL7892" s="311"/>
    </row>
    <row r="7893" spans="38:38" x14ac:dyDescent="0.15">
      <c r="AL7893" s="311"/>
    </row>
    <row r="7894" spans="38:38" x14ac:dyDescent="0.15">
      <c r="AL7894" s="311"/>
    </row>
    <row r="7895" spans="38:38" x14ac:dyDescent="0.15">
      <c r="AL7895" s="311"/>
    </row>
    <row r="7896" spans="38:38" x14ac:dyDescent="0.15">
      <c r="AL7896" s="311"/>
    </row>
    <row r="7897" spans="38:38" x14ac:dyDescent="0.15">
      <c r="AL7897" s="311"/>
    </row>
    <row r="7898" spans="38:38" x14ac:dyDescent="0.15">
      <c r="AL7898" s="311"/>
    </row>
    <row r="7899" spans="38:38" x14ac:dyDescent="0.15">
      <c r="AL7899" s="311"/>
    </row>
    <row r="7900" spans="38:38" x14ac:dyDescent="0.15">
      <c r="AL7900" s="311"/>
    </row>
    <row r="7901" spans="38:38" x14ac:dyDescent="0.15">
      <c r="AL7901" s="311"/>
    </row>
    <row r="7902" spans="38:38" x14ac:dyDescent="0.15">
      <c r="AL7902" s="311"/>
    </row>
    <row r="7903" spans="38:38" x14ac:dyDescent="0.15">
      <c r="AL7903" s="311"/>
    </row>
    <row r="7904" spans="38:38" x14ac:dyDescent="0.15">
      <c r="AL7904" s="311"/>
    </row>
    <row r="7905" spans="38:38" x14ac:dyDescent="0.15">
      <c r="AL7905" s="311"/>
    </row>
    <row r="7906" spans="38:38" x14ac:dyDescent="0.15">
      <c r="AL7906" s="311"/>
    </row>
    <row r="7907" spans="38:38" x14ac:dyDescent="0.15">
      <c r="AL7907" s="311"/>
    </row>
    <row r="7908" spans="38:38" x14ac:dyDescent="0.15">
      <c r="AL7908" s="311"/>
    </row>
    <row r="7909" spans="38:38" x14ac:dyDescent="0.15">
      <c r="AL7909" s="311"/>
    </row>
    <row r="7910" spans="38:38" x14ac:dyDescent="0.15">
      <c r="AL7910" s="311"/>
    </row>
    <row r="7911" spans="38:38" x14ac:dyDescent="0.15">
      <c r="AL7911" s="311"/>
    </row>
    <row r="7912" spans="38:38" x14ac:dyDescent="0.15">
      <c r="AL7912" s="311"/>
    </row>
    <row r="7913" spans="38:38" x14ac:dyDescent="0.15">
      <c r="AL7913" s="311"/>
    </row>
    <row r="7914" spans="38:38" x14ac:dyDescent="0.15">
      <c r="AL7914" s="311"/>
    </row>
    <row r="7915" spans="38:38" x14ac:dyDescent="0.15">
      <c r="AL7915" s="311"/>
    </row>
    <row r="7916" spans="38:38" x14ac:dyDescent="0.15">
      <c r="AL7916" s="311"/>
    </row>
    <row r="7917" spans="38:38" x14ac:dyDescent="0.15">
      <c r="AL7917" s="311"/>
    </row>
    <row r="7918" spans="38:38" x14ac:dyDescent="0.15">
      <c r="AL7918" s="311"/>
    </row>
    <row r="7919" spans="38:38" x14ac:dyDescent="0.15">
      <c r="AL7919" s="311"/>
    </row>
    <row r="7920" spans="38:38" x14ac:dyDescent="0.15">
      <c r="AL7920" s="311"/>
    </row>
    <row r="7921" spans="38:38" x14ac:dyDescent="0.15">
      <c r="AL7921" s="311"/>
    </row>
    <row r="7922" spans="38:38" x14ac:dyDescent="0.15">
      <c r="AL7922" s="311"/>
    </row>
    <row r="7923" spans="38:38" x14ac:dyDescent="0.15">
      <c r="AL7923" s="311"/>
    </row>
    <row r="7924" spans="38:38" x14ac:dyDescent="0.15">
      <c r="AL7924" s="311"/>
    </row>
    <row r="7925" spans="38:38" x14ac:dyDescent="0.15">
      <c r="AL7925" s="311"/>
    </row>
    <row r="7926" spans="38:38" x14ac:dyDescent="0.15">
      <c r="AL7926" s="311"/>
    </row>
    <row r="7927" spans="38:38" x14ac:dyDescent="0.15">
      <c r="AL7927" s="311"/>
    </row>
    <row r="7928" spans="38:38" x14ac:dyDescent="0.15">
      <c r="AL7928" s="311"/>
    </row>
    <row r="7929" spans="38:38" x14ac:dyDescent="0.15">
      <c r="AL7929" s="311"/>
    </row>
    <row r="7930" spans="38:38" x14ac:dyDescent="0.15">
      <c r="AL7930" s="311"/>
    </row>
    <row r="7931" spans="38:38" x14ac:dyDescent="0.15">
      <c r="AL7931" s="311"/>
    </row>
    <row r="7932" spans="38:38" x14ac:dyDescent="0.15">
      <c r="AL7932" s="311"/>
    </row>
    <row r="7933" spans="38:38" x14ac:dyDescent="0.15">
      <c r="AL7933" s="311"/>
    </row>
    <row r="7934" spans="38:38" x14ac:dyDescent="0.15">
      <c r="AL7934" s="311"/>
    </row>
    <row r="7935" spans="38:38" x14ac:dyDescent="0.15">
      <c r="AL7935" s="311"/>
    </row>
    <row r="7936" spans="38:38" x14ac:dyDescent="0.15">
      <c r="AL7936" s="311"/>
    </row>
    <row r="7937" spans="38:38" x14ac:dyDescent="0.15">
      <c r="AL7937" s="311"/>
    </row>
    <row r="7938" spans="38:38" x14ac:dyDescent="0.15">
      <c r="AL7938" s="311"/>
    </row>
    <row r="7939" spans="38:38" x14ac:dyDescent="0.15">
      <c r="AL7939" s="311"/>
    </row>
    <row r="7940" spans="38:38" x14ac:dyDescent="0.15">
      <c r="AL7940" s="311"/>
    </row>
    <row r="7941" spans="38:38" x14ac:dyDescent="0.15">
      <c r="AL7941" s="311"/>
    </row>
    <row r="7942" spans="38:38" x14ac:dyDescent="0.15">
      <c r="AL7942" s="311"/>
    </row>
    <row r="7943" spans="38:38" x14ac:dyDescent="0.15">
      <c r="AL7943" s="311"/>
    </row>
    <row r="7944" spans="38:38" x14ac:dyDescent="0.15">
      <c r="AL7944" s="311"/>
    </row>
    <row r="7945" spans="38:38" x14ac:dyDescent="0.15">
      <c r="AL7945" s="311"/>
    </row>
    <row r="7946" spans="38:38" x14ac:dyDescent="0.15">
      <c r="AL7946" s="311"/>
    </row>
    <row r="7947" spans="38:38" x14ac:dyDescent="0.15">
      <c r="AL7947" s="311"/>
    </row>
    <row r="7948" spans="38:38" x14ac:dyDescent="0.15">
      <c r="AL7948" s="311"/>
    </row>
    <row r="7949" spans="38:38" x14ac:dyDescent="0.15">
      <c r="AL7949" s="311"/>
    </row>
    <row r="7950" spans="38:38" x14ac:dyDescent="0.15">
      <c r="AL7950" s="311"/>
    </row>
    <row r="7951" spans="38:38" x14ac:dyDescent="0.15">
      <c r="AL7951" s="311"/>
    </row>
    <row r="7952" spans="38:38" x14ac:dyDescent="0.15">
      <c r="AL7952" s="311"/>
    </row>
    <row r="7953" spans="38:38" x14ac:dyDescent="0.15">
      <c r="AL7953" s="311"/>
    </row>
    <row r="7954" spans="38:38" x14ac:dyDescent="0.15">
      <c r="AL7954" s="311"/>
    </row>
    <row r="7955" spans="38:38" x14ac:dyDescent="0.15">
      <c r="AL7955" s="311"/>
    </row>
    <row r="7956" spans="38:38" x14ac:dyDescent="0.15">
      <c r="AL7956" s="311"/>
    </row>
    <row r="7957" spans="38:38" x14ac:dyDescent="0.15">
      <c r="AL7957" s="311"/>
    </row>
    <row r="7958" spans="38:38" x14ac:dyDescent="0.15">
      <c r="AL7958" s="311"/>
    </row>
    <row r="7959" spans="38:38" x14ac:dyDescent="0.15">
      <c r="AL7959" s="311"/>
    </row>
    <row r="7960" spans="38:38" x14ac:dyDescent="0.15">
      <c r="AL7960" s="311"/>
    </row>
    <row r="7961" spans="38:38" x14ac:dyDescent="0.15">
      <c r="AL7961" s="311"/>
    </row>
    <row r="7962" spans="38:38" x14ac:dyDescent="0.15">
      <c r="AL7962" s="311"/>
    </row>
    <row r="7963" spans="38:38" x14ac:dyDescent="0.15">
      <c r="AL7963" s="311"/>
    </row>
    <row r="7964" spans="38:38" x14ac:dyDescent="0.15">
      <c r="AL7964" s="311"/>
    </row>
    <row r="7965" spans="38:38" x14ac:dyDescent="0.15">
      <c r="AL7965" s="311"/>
    </row>
    <row r="7966" spans="38:38" x14ac:dyDescent="0.15">
      <c r="AL7966" s="311"/>
    </row>
    <row r="7967" spans="38:38" x14ac:dyDescent="0.15">
      <c r="AL7967" s="311"/>
    </row>
    <row r="7968" spans="38:38" x14ac:dyDescent="0.15">
      <c r="AL7968" s="311"/>
    </row>
    <row r="7969" spans="38:38" x14ac:dyDescent="0.15">
      <c r="AL7969" s="311"/>
    </row>
    <row r="7970" spans="38:38" x14ac:dyDescent="0.15">
      <c r="AL7970" s="311"/>
    </row>
    <row r="7971" spans="38:38" x14ac:dyDescent="0.15">
      <c r="AL7971" s="311"/>
    </row>
    <row r="7972" spans="38:38" x14ac:dyDescent="0.15">
      <c r="AL7972" s="311"/>
    </row>
    <row r="7973" spans="38:38" x14ac:dyDescent="0.15">
      <c r="AL7973" s="311"/>
    </row>
    <row r="7974" spans="38:38" x14ac:dyDescent="0.15">
      <c r="AL7974" s="311"/>
    </row>
    <row r="7975" spans="38:38" x14ac:dyDescent="0.15">
      <c r="AL7975" s="311"/>
    </row>
    <row r="7976" spans="38:38" x14ac:dyDescent="0.15">
      <c r="AL7976" s="311"/>
    </row>
    <row r="7977" spans="38:38" x14ac:dyDescent="0.15">
      <c r="AL7977" s="311"/>
    </row>
    <row r="7978" spans="38:38" x14ac:dyDescent="0.15">
      <c r="AL7978" s="311"/>
    </row>
    <row r="7979" spans="38:38" x14ac:dyDescent="0.15">
      <c r="AL7979" s="311"/>
    </row>
    <row r="7980" spans="38:38" x14ac:dyDescent="0.15">
      <c r="AL7980" s="311"/>
    </row>
    <row r="7981" spans="38:38" x14ac:dyDescent="0.15">
      <c r="AL7981" s="311"/>
    </row>
    <row r="7982" spans="38:38" x14ac:dyDescent="0.15">
      <c r="AL7982" s="311"/>
    </row>
    <row r="7983" spans="38:38" x14ac:dyDescent="0.15">
      <c r="AL7983" s="311"/>
    </row>
    <row r="7984" spans="38:38" x14ac:dyDescent="0.15">
      <c r="AL7984" s="311"/>
    </row>
    <row r="7985" spans="38:38" x14ac:dyDescent="0.15">
      <c r="AL7985" s="311"/>
    </row>
    <row r="7986" spans="38:38" x14ac:dyDescent="0.15">
      <c r="AL7986" s="311"/>
    </row>
    <row r="7987" spans="38:38" x14ac:dyDescent="0.15">
      <c r="AL7987" s="311"/>
    </row>
    <row r="7988" spans="38:38" x14ac:dyDescent="0.15">
      <c r="AL7988" s="311"/>
    </row>
    <row r="7989" spans="38:38" x14ac:dyDescent="0.15">
      <c r="AL7989" s="311"/>
    </row>
    <row r="7990" spans="38:38" x14ac:dyDescent="0.15">
      <c r="AL7990" s="311"/>
    </row>
    <row r="7991" spans="38:38" x14ac:dyDescent="0.15">
      <c r="AL7991" s="311"/>
    </row>
    <row r="7992" spans="38:38" x14ac:dyDescent="0.15">
      <c r="AL7992" s="311"/>
    </row>
    <row r="7993" spans="38:38" x14ac:dyDescent="0.15">
      <c r="AL7993" s="311"/>
    </row>
    <row r="7994" spans="38:38" x14ac:dyDescent="0.15">
      <c r="AL7994" s="311"/>
    </row>
    <row r="7995" spans="38:38" x14ac:dyDescent="0.15">
      <c r="AL7995" s="311"/>
    </row>
    <row r="7996" spans="38:38" x14ac:dyDescent="0.15">
      <c r="AL7996" s="311"/>
    </row>
    <row r="7997" spans="38:38" x14ac:dyDescent="0.15">
      <c r="AL7997" s="311"/>
    </row>
    <row r="7998" spans="38:38" x14ac:dyDescent="0.15">
      <c r="AL7998" s="311"/>
    </row>
    <row r="7999" spans="38:38" x14ac:dyDescent="0.15">
      <c r="AL7999" s="311"/>
    </row>
    <row r="8000" spans="38:38" x14ac:dyDescent="0.15">
      <c r="AL8000" s="311"/>
    </row>
    <row r="8001" spans="38:38" x14ac:dyDescent="0.15">
      <c r="AL8001" s="311"/>
    </row>
    <row r="8002" spans="38:38" x14ac:dyDescent="0.15">
      <c r="AL8002" s="311"/>
    </row>
    <row r="8003" spans="38:38" x14ac:dyDescent="0.15">
      <c r="AL8003" s="311"/>
    </row>
    <row r="8004" spans="38:38" x14ac:dyDescent="0.15">
      <c r="AL8004" s="311"/>
    </row>
    <row r="8005" spans="38:38" x14ac:dyDescent="0.15">
      <c r="AL8005" s="311"/>
    </row>
    <row r="8006" spans="38:38" x14ac:dyDescent="0.15">
      <c r="AL8006" s="311"/>
    </row>
    <row r="8007" spans="38:38" x14ac:dyDescent="0.15">
      <c r="AL8007" s="311"/>
    </row>
    <row r="8008" spans="38:38" x14ac:dyDescent="0.15">
      <c r="AL8008" s="311"/>
    </row>
    <row r="8009" spans="38:38" x14ac:dyDescent="0.15">
      <c r="AL8009" s="311"/>
    </row>
    <row r="8010" spans="38:38" x14ac:dyDescent="0.15">
      <c r="AL8010" s="311"/>
    </row>
    <row r="8011" spans="38:38" x14ac:dyDescent="0.15">
      <c r="AL8011" s="311"/>
    </row>
    <row r="8012" spans="38:38" x14ac:dyDescent="0.15">
      <c r="AL8012" s="311"/>
    </row>
    <row r="8013" spans="38:38" x14ac:dyDescent="0.15">
      <c r="AL8013" s="311"/>
    </row>
    <row r="8014" spans="38:38" x14ac:dyDescent="0.15">
      <c r="AL8014" s="311"/>
    </row>
    <row r="8015" spans="38:38" x14ac:dyDescent="0.15">
      <c r="AL8015" s="311"/>
    </row>
    <row r="8016" spans="38:38" x14ac:dyDescent="0.15">
      <c r="AL8016" s="311"/>
    </row>
    <row r="8017" spans="38:38" x14ac:dyDescent="0.15">
      <c r="AL8017" s="311"/>
    </row>
    <row r="8018" spans="38:38" x14ac:dyDescent="0.15">
      <c r="AL8018" s="311"/>
    </row>
    <row r="8019" spans="38:38" x14ac:dyDescent="0.15">
      <c r="AL8019" s="311"/>
    </row>
    <row r="8020" spans="38:38" x14ac:dyDescent="0.15">
      <c r="AL8020" s="311"/>
    </row>
    <row r="8021" spans="38:38" x14ac:dyDescent="0.15">
      <c r="AL8021" s="311"/>
    </row>
    <row r="8022" spans="38:38" x14ac:dyDescent="0.15">
      <c r="AL8022" s="311"/>
    </row>
    <row r="8023" spans="38:38" x14ac:dyDescent="0.15">
      <c r="AL8023" s="311"/>
    </row>
    <row r="8024" spans="38:38" x14ac:dyDescent="0.15">
      <c r="AL8024" s="311"/>
    </row>
    <row r="8025" spans="38:38" x14ac:dyDescent="0.15">
      <c r="AL8025" s="311"/>
    </row>
    <row r="8026" spans="38:38" x14ac:dyDescent="0.15">
      <c r="AL8026" s="311"/>
    </row>
    <row r="8027" spans="38:38" x14ac:dyDescent="0.15">
      <c r="AL8027" s="311"/>
    </row>
    <row r="8028" spans="38:38" x14ac:dyDescent="0.15">
      <c r="AL8028" s="311"/>
    </row>
    <row r="8029" spans="38:38" x14ac:dyDescent="0.15">
      <c r="AL8029" s="311"/>
    </row>
    <row r="8030" spans="38:38" x14ac:dyDescent="0.15">
      <c r="AL8030" s="311"/>
    </row>
    <row r="8031" spans="38:38" x14ac:dyDescent="0.15">
      <c r="AL8031" s="311"/>
    </row>
    <row r="8032" spans="38:38" x14ac:dyDescent="0.15">
      <c r="AL8032" s="311"/>
    </row>
    <row r="8033" spans="38:38" x14ac:dyDescent="0.15">
      <c r="AL8033" s="311"/>
    </row>
    <row r="8034" spans="38:38" x14ac:dyDescent="0.15">
      <c r="AL8034" s="311"/>
    </row>
    <row r="8035" spans="38:38" x14ac:dyDescent="0.15">
      <c r="AL8035" s="311"/>
    </row>
    <row r="8036" spans="38:38" x14ac:dyDescent="0.15">
      <c r="AL8036" s="311"/>
    </row>
    <row r="8037" spans="38:38" x14ac:dyDescent="0.15">
      <c r="AL8037" s="311"/>
    </row>
    <row r="8038" spans="38:38" x14ac:dyDescent="0.15">
      <c r="AL8038" s="311"/>
    </row>
    <row r="8039" spans="38:38" x14ac:dyDescent="0.15">
      <c r="AL8039" s="311"/>
    </row>
    <row r="8040" spans="38:38" x14ac:dyDescent="0.15">
      <c r="AL8040" s="311"/>
    </row>
    <row r="8041" spans="38:38" x14ac:dyDescent="0.15">
      <c r="AL8041" s="311"/>
    </row>
    <row r="8042" spans="38:38" x14ac:dyDescent="0.15">
      <c r="AL8042" s="311"/>
    </row>
    <row r="8043" spans="38:38" x14ac:dyDescent="0.15">
      <c r="AL8043" s="311"/>
    </row>
    <row r="8044" spans="38:38" x14ac:dyDescent="0.15">
      <c r="AL8044" s="311"/>
    </row>
    <row r="8045" spans="38:38" x14ac:dyDescent="0.15">
      <c r="AL8045" s="311"/>
    </row>
    <row r="8046" spans="38:38" x14ac:dyDescent="0.15">
      <c r="AL8046" s="311"/>
    </row>
    <row r="8047" spans="38:38" x14ac:dyDescent="0.15">
      <c r="AL8047" s="311"/>
    </row>
    <row r="8048" spans="38:38" x14ac:dyDescent="0.15">
      <c r="AL8048" s="311"/>
    </row>
    <row r="8049" spans="38:38" x14ac:dyDescent="0.15">
      <c r="AL8049" s="311"/>
    </row>
    <row r="8050" spans="38:38" x14ac:dyDescent="0.15">
      <c r="AL8050" s="311"/>
    </row>
    <row r="8051" spans="38:38" x14ac:dyDescent="0.15">
      <c r="AL8051" s="311"/>
    </row>
    <row r="8052" spans="38:38" x14ac:dyDescent="0.15">
      <c r="AL8052" s="311"/>
    </row>
    <row r="8053" spans="38:38" x14ac:dyDescent="0.15">
      <c r="AL8053" s="311"/>
    </row>
    <row r="8054" spans="38:38" x14ac:dyDescent="0.15">
      <c r="AL8054" s="311"/>
    </row>
    <row r="8055" spans="38:38" x14ac:dyDescent="0.15">
      <c r="AL8055" s="311"/>
    </row>
    <row r="8056" spans="38:38" x14ac:dyDescent="0.15">
      <c r="AL8056" s="311"/>
    </row>
    <row r="8057" spans="38:38" x14ac:dyDescent="0.15">
      <c r="AL8057" s="311"/>
    </row>
    <row r="8058" spans="38:38" x14ac:dyDescent="0.15">
      <c r="AL8058" s="311"/>
    </row>
    <row r="8059" spans="38:38" x14ac:dyDescent="0.15">
      <c r="AL8059" s="311"/>
    </row>
    <row r="8060" spans="38:38" x14ac:dyDescent="0.15">
      <c r="AL8060" s="311"/>
    </row>
    <row r="8061" spans="38:38" x14ac:dyDescent="0.15">
      <c r="AL8061" s="311"/>
    </row>
    <row r="8062" spans="38:38" x14ac:dyDescent="0.15">
      <c r="AL8062" s="311"/>
    </row>
    <row r="8063" spans="38:38" x14ac:dyDescent="0.15">
      <c r="AL8063" s="311"/>
    </row>
    <row r="8064" spans="38:38" x14ac:dyDescent="0.15">
      <c r="AL8064" s="311"/>
    </row>
    <row r="8065" spans="38:38" x14ac:dyDescent="0.15">
      <c r="AL8065" s="311"/>
    </row>
    <row r="8066" spans="38:38" x14ac:dyDescent="0.15">
      <c r="AL8066" s="311"/>
    </row>
    <row r="8067" spans="38:38" x14ac:dyDescent="0.15">
      <c r="AL8067" s="311"/>
    </row>
    <row r="8068" spans="38:38" x14ac:dyDescent="0.15">
      <c r="AL8068" s="311"/>
    </row>
    <row r="8069" spans="38:38" x14ac:dyDescent="0.15">
      <c r="AL8069" s="311"/>
    </row>
    <row r="8070" spans="38:38" x14ac:dyDescent="0.15">
      <c r="AL8070" s="311"/>
    </row>
    <row r="8071" spans="38:38" x14ac:dyDescent="0.15">
      <c r="AL8071" s="311"/>
    </row>
    <row r="8072" spans="38:38" x14ac:dyDescent="0.15">
      <c r="AL8072" s="311"/>
    </row>
    <row r="8073" spans="38:38" x14ac:dyDescent="0.15">
      <c r="AL8073" s="311"/>
    </row>
    <row r="8074" spans="38:38" x14ac:dyDescent="0.15">
      <c r="AL8074" s="311"/>
    </row>
    <row r="8075" spans="38:38" x14ac:dyDescent="0.15">
      <c r="AL8075" s="311"/>
    </row>
    <row r="8076" spans="38:38" x14ac:dyDescent="0.15">
      <c r="AL8076" s="311"/>
    </row>
    <row r="8077" spans="38:38" x14ac:dyDescent="0.15">
      <c r="AL8077" s="311"/>
    </row>
    <row r="8078" spans="38:38" x14ac:dyDescent="0.15">
      <c r="AL8078" s="311"/>
    </row>
    <row r="8079" spans="38:38" x14ac:dyDescent="0.15">
      <c r="AL8079" s="311"/>
    </row>
    <row r="8080" spans="38:38" x14ac:dyDescent="0.15">
      <c r="AL8080" s="311"/>
    </row>
    <row r="8081" spans="38:38" x14ac:dyDescent="0.15">
      <c r="AL8081" s="311"/>
    </row>
    <row r="8082" spans="38:38" x14ac:dyDescent="0.15">
      <c r="AL8082" s="311"/>
    </row>
    <row r="8083" spans="38:38" x14ac:dyDescent="0.15">
      <c r="AL8083" s="311"/>
    </row>
    <row r="8084" spans="38:38" x14ac:dyDescent="0.15">
      <c r="AL8084" s="311"/>
    </row>
    <row r="8085" spans="38:38" x14ac:dyDescent="0.15">
      <c r="AL8085" s="311"/>
    </row>
    <row r="8086" spans="38:38" x14ac:dyDescent="0.15">
      <c r="AL8086" s="311"/>
    </row>
    <row r="8087" spans="38:38" x14ac:dyDescent="0.15">
      <c r="AL8087" s="311"/>
    </row>
    <row r="8088" spans="38:38" x14ac:dyDescent="0.15">
      <c r="AL8088" s="311"/>
    </row>
    <row r="8089" spans="38:38" x14ac:dyDescent="0.15">
      <c r="AL8089" s="311"/>
    </row>
    <row r="8090" spans="38:38" x14ac:dyDescent="0.15">
      <c r="AL8090" s="311"/>
    </row>
    <row r="8091" spans="38:38" x14ac:dyDescent="0.15">
      <c r="AL8091" s="311"/>
    </row>
    <row r="8092" spans="38:38" x14ac:dyDescent="0.15">
      <c r="AL8092" s="311"/>
    </row>
    <row r="8093" spans="38:38" x14ac:dyDescent="0.15">
      <c r="AL8093" s="311"/>
    </row>
    <row r="8094" spans="38:38" x14ac:dyDescent="0.15">
      <c r="AL8094" s="311"/>
    </row>
    <row r="8095" spans="38:38" x14ac:dyDescent="0.15">
      <c r="AL8095" s="311"/>
    </row>
    <row r="8096" spans="38:38" x14ac:dyDescent="0.15">
      <c r="AL8096" s="311"/>
    </row>
    <row r="8097" spans="38:38" x14ac:dyDescent="0.15">
      <c r="AL8097" s="311"/>
    </row>
    <row r="8098" spans="38:38" x14ac:dyDescent="0.15">
      <c r="AL8098" s="311"/>
    </row>
    <row r="8099" spans="38:38" x14ac:dyDescent="0.15">
      <c r="AL8099" s="311"/>
    </row>
    <row r="8100" spans="38:38" x14ac:dyDescent="0.15">
      <c r="AL8100" s="311"/>
    </row>
    <row r="8101" spans="38:38" x14ac:dyDescent="0.15">
      <c r="AL8101" s="311"/>
    </row>
    <row r="8102" spans="38:38" x14ac:dyDescent="0.15">
      <c r="AL8102" s="311"/>
    </row>
    <row r="8103" spans="38:38" x14ac:dyDescent="0.15">
      <c r="AL8103" s="311"/>
    </row>
    <row r="8104" spans="38:38" x14ac:dyDescent="0.15">
      <c r="AL8104" s="311"/>
    </row>
    <row r="8105" spans="38:38" x14ac:dyDescent="0.15">
      <c r="AL8105" s="311"/>
    </row>
    <row r="8106" spans="38:38" x14ac:dyDescent="0.15">
      <c r="AL8106" s="311"/>
    </row>
    <row r="8107" spans="38:38" x14ac:dyDescent="0.15">
      <c r="AL8107" s="311"/>
    </row>
    <row r="8108" spans="38:38" x14ac:dyDescent="0.15">
      <c r="AL8108" s="311"/>
    </row>
    <row r="8109" spans="38:38" x14ac:dyDescent="0.15">
      <c r="AL8109" s="311"/>
    </row>
    <row r="8110" spans="38:38" x14ac:dyDescent="0.15">
      <c r="AL8110" s="311"/>
    </row>
    <row r="8111" spans="38:38" x14ac:dyDescent="0.15">
      <c r="AL8111" s="311"/>
    </row>
    <row r="8112" spans="38:38" x14ac:dyDescent="0.15">
      <c r="AL8112" s="311"/>
    </row>
    <row r="8113" spans="38:38" x14ac:dyDescent="0.15">
      <c r="AL8113" s="311"/>
    </row>
    <row r="8114" spans="38:38" x14ac:dyDescent="0.15">
      <c r="AL8114" s="311"/>
    </row>
    <row r="8115" spans="38:38" x14ac:dyDescent="0.15">
      <c r="AL8115" s="311"/>
    </row>
    <row r="8116" spans="38:38" x14ac:dyDescent="0.15">
      <c r="AL8116" s="311"/>
    </row>
    <row r="8117" spans="38:38" x14ac:dyDescent="0.15">
      <c r="AL8117" s="311"/>
    </row>
    <row r="8118" spans="38:38" x14ac:dyDescent="0.15">
      <c r="AL8118" s="311"/>
    </row>
    <row r="8119" spans="38:38" x14ac:dyDescent="0.15">
      <c r="AL8119" s="311"/>
    </row>
    <row r="8120" spans="38:38" x14ac:dyDescent="0.15">
      <c r="AL8120" s="311"/>
    </row>
    <row r="8121" spans="38:38" x14ac:dyDescent="0.15">
      <c r="AL8121" s="311"/>
    </row>
    <row r="8122" spans="38:38" x14ac:dyDescent="0.15">
      <c r="AL8122" s="311"/>
    </row>
    <row r="8123" spans="38:38" x14ac:dyDescent="0.15">
      <c r="AL8123" s="311"/>
    </row>
    <row r="8124" spans="38:38" x14ac:dyDescent="0.15">
      <c r="AL8124" s="311"/>
    </row>
    <row r="8125" spans="38:38" x14ac:dyDescent="0.15">
      <c r="AL8125" s="311"/>
    </row>
    <row r="8126" spans="38:38" x14ac:dyDescent="0.15">
      <c r="AL8126" s="311"/>
    </row>
    <row r="8127" spans="38:38" x14ac:dyDescent="0.15">
      <c r="AL8127" s="311"/>
    </row>
    <row r="8128" spans="38:38" x14ac:dyDescent="0.15">
      <c r="AL8128" s="311"/>
    </row>
    <row r="8129" spans="38:38" x14ac:dyDescent="0.15">
      <c r="AL8129" s="311"/>
    </row>
    <row r="8130" spans="38:38" x14ac:dyDescent="0.15">
      <c r="AL8130" s="311"/>
    </row>
    <row r="8131" spans="38:38" x14ac:dyDescent="0.15">
      <c r="AL8131" s="311"/>
    </row>
    <row r="8132" spans="38:38" x14ac:dyDescent="0.15">
      <c r="AL8132" s="311"/>
    </row>
    <row r="8133" spans="38:38" x14ac:dyDescent="0.15">
      <c r="AL8133" s="311"/>
    </row>
    <row r="8134" spans="38:38" x14ac:dyDescent="0.15">
      <c r="AL8134" s="311"/>
    </row>
    <row r="8135" spans="38:38" x14ac:dyDescent="0.15">
      <c r="AL8135" s="311"/>
    </row>
    <row r="8136" spans="38:38" x14ac:dyDescent="0.15">
      <c r="AL8136" s="311"/>
    </row>
    <row r="8137" spans="38:38" x14ac:dyDescent="0.15">
      <c r="AL8137" s="311"/>
    </row>
    <row r="8138" spans="38:38" x14ac:dyDescent="0.15">
      <c r="AL8138" s="311"/>
    </row>
    <row r="8139" spans="38:38" x14ac:dyDescent="0.15">
      <c r="AL8139" s="311"/>
    </row>
    <row r="8140" spans="38:38" x14ac:dyDescent="0.15">
      <c r="AL8140" s="311"/>
    </row>
    <row r="8141" spans="38:38" x14ac:dyDescent="0.15">
      <c r="AL8141" s="311"/>
    </row>
    <row r="8142" spans="38:38" x14ac:dyDescent="0.15">
      <c r="AL8142" s="311"/>
    </row>
    <row r="8143" spans="38:38" x14ac:dyDescent="0.15">
      <c r="AL8143" s="311"/>
    </row>
    <row r="8144" spans="38:38" x14ac:dyDescent="0.15">
      <c r="AL8144" s="311"/>
    </row>
    <row r="8145" spans="38:38" x14ac:dyDescent="0.15">
      <c r="AL8145" s="311"/>
    </row>
    <row r="8146" spans="38:38" x14ac:dyDescent="0.15">
      <c r="AL8146" s="311"/>
    </row>
    <row r="8147" spans="38:38" x14ac:dyDescent="0.15">
      <c r="AL8147" s="311"/>
    </row>
    <row r="8148" spans="38:38" x14ac:dyDescent="0.15">
      <c r="AL8148" s="311"/>
    </row>
    <row r="8149" spans="38:38" x14ac:dyDescent="0.15">
      <c r="AL8149" s="311"/>
    </row>
    <row r="8150" spans="38:38" x14ac:dyDescent="0.15">
      <c r="AL8150" s="311"/>
    </row>
    <row r="8151" spans="38:38" x14ac:dyDescent="0.15">
      <c r="AL8151" s="311"/>
    </row>
    <row r="8152" spans="38:38" x14ac:dyDescent="0.15">
      <c r="AL8152" s="311"/>
    </row>
    <row r="8153" spans="38:38" x14ac:dyDescent="0.15">
      <c r="AL8153" s="311"/>
    </row>
    <row r="8154" spans="38:38" x14ac:dyDescent="0.15">
      <c r="AL8154" s="311"/>
    </row>
    <row r="8155" spans="38:38" x14ac:dyDescent="0.15">
      <c r="AL8155" s="311"/>
    </row>
    <row r="8156" spans="38:38" x14ac:dyDescent="0.15">
      <c r="AL8156" s="311"/>
    </row>
    <row r="8157" spans="38:38" x14ac:dyDescent="0.15">
      <c r="AL8157" s="311"/>
    </row>
    <row r="8158" spans="38:38" x14ac:dyDescent="0.15">
      <c r="AL8158" s="311"/>
    </row>
    <row r="8159" spans="38:38" x14ac:dyDescent="0.15">
      <c r="AL8159" s="311"/>
    </row>
    <row r="8160" spans="38:38" x14ac:dyDescent="0.15">
      <c r="AL8160" s="311"/>
    </row>
    <row r="8161" spans="38:38" x14ac:dyDescent="0.15">
      <c r="AL8161" s="311"/>
    </row>
    <row r="8162" spans="38:38" x14ac:dyDescent="0.15">
      <c r="AL8162" s="311"/>
    </row>
    <row r="8163" spans="38:38" x14ac:dyDescent="0.15">
      <c r="AL8163" s="311"/>
    </row>
    <row r="8164" spans="38:38" x14ac:dyDescent="0.15">
      <c r="AL8164" s="311"/>
    </row>
    <row r="8165" spans="38:38" x14ac:dyDescent="0.15">
      <c r="AL8165" s="311"/>
    </row>
    <row r="8166" spans="38:38" x14ac:dyDescent="0.15">
      <c r="AL8166" s="311"/>
    </row>
    <row r="8167" spans="38:38" x14ac:dyDescent="0.15">
      <c r="AL8167" s="311"/>
    </row>
    <row r="8168" spans="38:38" x14ac:dyDescent="0.15">
      <c r="AL8168" s="311"/>
    </row>
    <row r="8169" spans="38:38" x14ac:dyDescent="0.15">
      <c r="AL8169" s="311"/>
    </row>
    <row r="8170" spans="38:38" x14ac:dyDescent="0.15">
      <c r="AL8170" s="311"/>
    </row>
    <row r="8171" spans="38:38" x14ac:dyDescent="0.15">
      <c r="AL8171" s="311"/>
    </row>
    <row r="8172" spans="38:38" x14ac:dyDescent="0.15">
      <c r="AL8172" s="311"/>
    </row>
    <row r="8173" spans="38:38" x14ac:dyDescent="0.15">
      <c r="AL8173" s="311"/>
    </row>
    <row r="8174" spans="38:38" x14ac:dyDescent="0.15">
      <c r="AL8174" s="311"/>
    </row>
    <row r="8175" spans="38:38" x14ac:dyDescent="0.15">
      <c r="AL8175" s="311"/>
    </row>
    <row r="8176" spans="38:38" x14ac:dyDescent="0.15">
      <c r="AL8176" s="311"/>
    </row>
    <row r="8177" spans="38:38" x14ac:dyDescent="0.15">
      <c r="AL8177" s="311"/>
    </row>
    <row r="8178" spans="38:38" x14ac:dyDescent="0.15">
      <c r="AL8178" s="311"/>
    </row>
    <row r="8179" spans="38:38" x14ac:dyDescent="0.15">
      <c r="AL8179" s="311"/>
    </row>
    <row r="8180" spans="38:38" x14ac:dyDescent="0.15">
      <c r="AL8180" s="311"/>
    </row>
    <row r="8181" spans="38:38" x14ac:dyDescent="0.15">
      <c r="AL8181" s="311"/>
    </row>
    <row r="8182" spans="38:38" x14ac:dyDescent="0.15">
      <c r="AL8182" s="311"/>
    </row>
    <row r="8183" spans="38:38" x14ac:dyDescent="0.15">
      <c r="AL8183" s="311"/>
    </row>
    <row r="8184" spans="38:38" x14ac:dyDescent="0.15">
      <c r="AL8184" s="311"/>
    </row>
    <row r="8185" spans="38:38" x14ac:dyDescent="0.15">
      <c r="AL8185" s="311"/>
    </row>
    <row r="8186" spans="38:38" x14ac:dyDescent="0.15">
      <c r="AL8186" s="311"/>
    </row>
    <row r="8187" spans="38:38" x14ac:dyDescent="0.15">
      <c r="AL8187" s="311"/>
    </row>
    <row r="8188" spans="38:38" x14ac:dyDescent="0.15">
      <c r="AL8188" s="311"/>
    </row>
    <row r="8189" spans="38:38" x14ac:dyDescent="0.15">
      <c r="AL8189" s="311"/>
    </row>
    <row r="8190" spans="38:38" x14ac:dyDescent="0.15">
      <c r="AL8190" s="311"/>
    </row>
    <row r="8191" spans="38:38" x14ac:dyDescent="0.15">
      <c r="AL8191" s="311"/>
    </row>
    <row r="8192" spans="38:38" x14ac:dyDescent="0.15">
      <c r="AL8192" s="311"/>
    </row>
    <row r="8193" spans="38:38" x14ac:dyDescent="0.15">
      <c r="AL8193" s="311"/>
    </row>
    <row r="8194" spans="38:38" x14ac:dyDescent="0.15">
      <c r="AL8194" s="311"/>
    </row>
    <row r="8195" spans="38:38" x14ac:dyDescent="0.15">
      <c r="AL8195" s="311"/>
    </row>
    <row r="8196" spans="38:38" x14ac:dyDescent="0.15">
      <c r="AL8196" s="311"/>
    </row>
    <row r="8197" spans="38:38" x14ac:dyDescent="0.15">
      <c r="AL8197" s="311"/>
    </row>
    <row r="8198" spans="38:38" x14ac:dyDescent="0.15">
      <c r="AL8198" s="311"/>
    </row>
    <row r="8199" spans="38:38" x14ac:dyDescent="0.15">
      <c r="AL8199" s="311"/>
    </row>
    <row r="8200" spans="38:38" x14ac:dyDescent="0.15">
      <c r="AL8200" s="311"/>
    </row>
    <row r="8201" spans="38:38" x14ac:dyDescent="0.15">
      <c r="AL8201" s="311"/>
    </row>
    <row r="8202" spans="38:38" x14ac:dyDescent="0.15">
      <c r="AL8202" s="311"/>
    </row>
    <row r="8203" spans="38:38" x14ac:dyDescent="0.15">
      <c r="AL8203" s="311"/>
    </row>
    <row r="8204" spans="38:38" x14ac:dyDescent="0.15">
      <c r="AL8204" s="311"/>
    </row>
    <row r="8205" spans="38:38" x14ac:dyDescent="0.15">
      <c r="AL8205" s="311"/>
    </row>
    <row r="8206" spans="38:38" x14ac:dyDescent="0.15">
      <c r="AL8206" s="311"/>
    </row>
    <row r="8207" spans="38:38" x14ac:dyDescent="0.15">
      <c r="AL8207" s="311"/>
    </row>
    <row r="8208" spans="38:38" x14ac:dyDescent="0.15">
      <c r="AL8208" s="311"/>
    </row>
    <row r="8209" spans="38:38" x14ac:dyDescent="0.15">
      <c r="AL8209" s="311"/>
    </row>
    <row r="8210" spans="38:38" x14ac:dyDescent="0.15">
      <c r="AL8210" s="311"/>
    </row>
    <row r="8211" spans="38:38" x14ac:dyDescent="0.15">
      <c r="AL8211" s="311"/>
    </row>
    <row r="8212" spans="38:38" x14ac:dyDescent="0.15">
      <c r="AL8212" s="311"/>
    </row>
    <row r="8213" spans="38:38" x14ac:dyDescent="0.15">
      <c r="AL8213" s="311"/>
    </row>
    <row r="8214" spans="38:38" x14ac:dyDescent="0.15">
      <c r="AL8214" s="311"/>
    </row>
    <row r="8215" spans="38:38" x14ac:dyDescent="0.15">
      <c r="AL8215" s="311"/>
    </row>
    <row r="8216" spans="38:38" x14ac:dyDescent="0.15">
      <c r="AL8216" s="311"/>
    </row>
    <row r="8217" spans="38:38" x14ac:dyDescent="0.15">
      <c r="AL8217" s="311"/>
    </row>
    <row r="8218" spans="38:38" x14ac:dyDescent="0.15">
      <c r="AL8218" s="311"/>
    </row>
    <row r="8219" spans="38:38" x14ac:dyDescent="0.15">
      <c r="AL8219" s="311"/>
    </row>
    <row r="8220" spans="38:38" x14ac:dyDescent="0.15">
      <c r="AL8220" s="311"/>
    </row>
    <row r="8221" spans="38:38" x14ac:dyDescent="0.15">
      <c r="AL8221" s="311"/>
    </row>
    <row r="8222" spans="38:38" x14ac:dyDescent="0.15">
      <c r="AL8222" s="311"/>
    </row>
    <row r="8223" spans="38:38" x14ac:dyDescent="0.15">
      <c r="AL8223" s="311"/>
    </row>
    <row r="8224" spans="38:38" x14ac:dyDescent="0.15">
      <c r="AL8224" s="311"/>
    </row>
    <row r="8225" spans="38:38" x14ac:dyDescent="0.15">
      <c r="AL8225" s="311"/>
    </row>
    <row r="8226" spans="38:38" x14ac:dyDescent="0.15">
      <c r="AL8226" s="311"/>
    </row>
    <row r="8227" spans="38:38" x14ac:dyDescent="0.15">
      <c r="AL8227" s="311"/>
    </row>
    <row r="8228" spans="38:38" x14ac:dyDescent="0.15">
      <c r="AL8228" s="311"/>
    </row>
    <row r="8229" spans="38:38" x14ac:dyDescent="0.15">
      <c r="AL8229" s="311"/>
    </row>
    <row r="8230" spans="38:38" x14ac:dyDescent="0.15">
      <c r="AL8230" s="311"/>
    </row>
    <row r="8231" spans="38:38" x14ac:dyDescent="0.15">
      <c r="AL8231" s="311"/>
    </row>
    <row r="8232" spans="38:38" x14ac:dyDescent="0.15">
      <c r="AL8232" s="311"/>
    </row>
    <row r="8233" spans="38:38" x14ac:dyDescent="0.15">
      <c r="AL8233" s="311"/>
    </row>
    <row r="8234" spans="38:38" x14ac:dyDescent="0.15">
      <c r="AL8234" s="311"/>
    </row>
    <row r="8235" spans="38:38" x14ac:dyDescent="0.15">
      <c r="AL8235" s="311"/>
    </row>
    <row r="8236" spans="38:38" x14ac:dyDescent="0.15">
      <c r="AL8236" s="311"/>
    </row>
    <row r="8237" spans="38:38" x14ac:dyDescent="0.15">
      <c r="AL8237" s="311"/>
    </row>
    <row r="8238" spans="38:38" x14ac:dyDescent="0.15">
      <c r="AL8238" s="311"/>
    </row>
    <row r="8239" spans="38:38" x14ac:dyDescent="0.15">
      <c r="AL8239" s="311"/>
    </row>
    <row r="8240" spans="38:38" x14ac:dyDescent="0.15">
      <c r="AL8240" s="311"/>
    </row>
    <row r="8241" spans="38:38" x14ac:dyDescent="0.15">
      <c r="AL8241" s="311"/>
    </row>
    <row r="8242" spans="38:38" x14ac:dyDescent="0.15">
      <c r="AL8242" s="311"/>
    </row>
    <row r="8243" spans="38:38" x14ac:dyDescent="0.15">
      <c r="AL8243" s="311"/>
    </row>
    <row r="8244" spans="38:38" x14ac:dyDescent="0.15">
      <c r="AL8244" s="311"/>
    </row>
    <row r="8245" spans="38:38" x14ac:dyDescent="0.15">
      <c r="AL8245" s="311"/>
    </row>
    <row r="8246" spans="38:38" x14ac:dyDescent="0.15">
      <c r="AL8246" s="311"/>
    </row>
    <row r="8247" spans="38:38" x14ac:dyDescent="0.15">
      <c r="AL8247" s="311"/>
    </row>
    <row r="8248" spans="38:38" x14ac:dyDescent="0.15">
      <c r="AL8248" s="311"/>
    </row>
    <row r="8249" spans="38:38" x14ac:dyDescent="0.15">
      <c r="AL8249" s="311"/>
    </row>
    <row r="8250" spans="38:38" x14ac:dyDescent="0.15">
      <c r="AL8250" s="311"/>
    </row>
    <row r="8251" spans="38:38" x14ac:dyDescent="0.15">
      <c r="AL8251" s="311"/>
    </row>
    <row r="8252" spans="38:38" x14ac:dyDescent="0.15">
      <c r="AL8252" s="311"/>
    </row>
    <row r="8253" spans="38:38" x14ac:dyDescent="0.15">
      <c r="AL8253" s="311"/>
    </row>
    <row r="8254" spans="38:38" x14ac:dyDescent="0.15">
      <c r="AL8254" s="311"/>
    </row>
    <row r="8255" spans="38:38" x14ac:dyDescent="0.15">
      <c r="AL8255" s="311"/>
    </row>
    <row r="8256" spans="38:38" x14ac:dyDescent="0.15">
      <c r="AL8256" s="311"/>
    </row>
    <row r="8257" spans="38:38" x14ac:dyDescent="0.15">
      <c r="AL8257" s="311"/>
    </row>
    <row r="8258" spans="38:38" x14ac:dyDescent="0.15">
      <c r="AL8258" s="311"/>
    </row>
    <row r="8259" spans="38:38" x14ac:dyDescent="0.15">
      <c r="AL8259" s="311"/>
    </row>
    <row r="8260" spans="38:38" x14ac:dyDescent="0.15">
      <c r="AL8260" s="311"/>
    </row>
    <row r="8261" spans="38:38" x14ac:dyDescent="0.15">
      <c r="AL8261" s="311"/>
    </row>
    <row r="8262" spans="38:38" x14ac:dyDescent="0.15">
      <c r="AL8262" s="311"/>
    </row>
    <row r="8263" spans="38:38" x14ac:dyDescent="0.15">
      <c r="AL8263" s="311"/>
    </row>
    <row r="8264" spans="38:38" x14ac:dyDescent="0.15">
      <c r="AL8264" s="311"/>
    </row>
    <row r="8265" spans="38:38" x14ac:dyDescent="0.15">
      <c r="AL8265" s="311"/>
    </row>
    <row r="8266" spans="38:38" x14ac:dyDescent="0.15">
      <c r="AL8266" s="311"/>
    </row>
    <row r="8267" spans="38:38" x14ac:dyDescent="0.15">
      <c r="AL8267" s="311"/>
    </row>
    <row r="8268" spans="38:38" x14ac:dyDescent="0.15">
      <c r="AL8268" s="311"/>
    </row>
    <row r="8269" spans="38:38" x14ac:dyDescent="0.15">
      <c r="AL8269" s="311"/>
    </row>
    <row r="8270" spans="38:38" x14ac:dyDescent="0.15">
      <c r="AL8270" s="311"/>
    </row>
    <row r="8271" spans="38:38" x14ac:dyDescent="0.15">
      <c r="AL8271" s="311"/>
    </row>
    <row r="8272" spans="38:38" x14ac:dyDescent="0.15">
      <c r="AL8272" s="311"/>
    </row>
    <row r="8273" spans="38:38" x14ac:dyDescent="0.15">
      <c r="AL8273" s="311"/>
    </row>
    <row r="8274" spans="38:38" x14ac:dyDescent="0.15">
      <c r="AL8274" s="311"/>
    </row>
    <row r="8275" spans="38:38" x14ac:dyDescent="0.15">
      <c r="AL8275" s="311"/>
    </row>
    <row r="8276" spans="38:38" x14ac:dyDescent="0.15">
      <c r="AL8276" s="311"/>
    </row>
    <row r="8277" spans="38:38" x14ac:dyDescent="0.15">
      <c r="AL8277" s="311"/>
    </row>
    <row r="8278" spans="38:38" x14ac:dyDescent="0.15">
      <c r="AL8278" s="311"/>
    </row>
    <row r="8279" spans="38:38" x14ac:dyDescent="0.15">
      <c r="AL8279" s="311"/>
    </row>
    <row r="8280" spans="38:38" x14ac:dyDescent="0.15">
      <c r="AL8280" s="311"/>
    </row>
    <row r="8281" spans="38:38" x14ac:dyDescent="0.15">
      <c r="AL8281" s="311"/>
    </row>
    <row r="8282" spans="38:38" x14ac:dyDescent="0.15">
      <c r="AL8282" s="311"/>
    </row>
    <row r="8283" spans="38:38" x14ac:dyDescent="0.15">
      <c r="AL8283" s="311"/>
    </row>
    <row r="8284" spans="38:38" x14ac:dyDescent="0.15">
      <c r="AL8284" s="311"/>
    </row>
    <row r="8285" spans="38:38" x14ac:dyDescent="0.15">
      <c r="AL8285" s="311"/>
    </row>
    <row r="8286" spans="38:38" x14ac:dyDescent="0.15">
      <c r="AL8286" s="311"/>
    </row>
    <row r="8287" spans="38:38" x14ac:dyDescent="0.15">
      <c r="AL8287" s="311"/>
    </row>
    <row r="8288" spans="38:38" x14ac:dyDescent="0.15">
      <c r="AL8288" s="311"/>
    </row>
    <row r="8289" spans="38:38" x14ac:dyDescent="0.15">
      <c r="AL8289" s="311"/>
    </row>
    <row r="8290" spans="38:38" x14ac:dyDescent="0.15">
      <c r="AL8290" s="311"/>
    </row>
    <row r="8291" spans="38:38" x14ac:dyDescent="0.15">
      <c r="AL8291" s="311"/>
    </row>
    <row r="8292" spans="38:38" x14ac:dyDescent="0.15">
      <c r="AL8292" s="311"/>
    </row>
    <row r="8293" spans="38:38" x14ac:dyDescent="0.15">
      <c r="AL8293" s="311"/>
    </row>
    <row r="8294" spans="38:38" x14ac:dyDescent="0.15">
      <c r="AL8294" s="311"/>
    </row>
    <row r="8295" spans="38:38" x14ac:dyDescent="0.15">
      <c r="AL8295" s="311"/>
    </row>
    <row r="8296" spans="38:38" x14ac:dyDescent="0.15">
      <c r="AL8296" s="311"/>
    </row>
    <row r="8297" spans="38:38" x14ac:dyDescent="0.15">
      <c r="AL8297" s="311"/>
    </row>
    <row r="8298" spans="38:38" x14ac:dyDescent="0.15">
      <c r="AL8298" s="311"/>
    </row>
    <row r="8299" spans="38:38" x14ac:dyDescent="0.15">
      <c r="AL8299" s="311"/>
    </row>
    <row r="8300" spans="38:38" x14ac:dyDescent="0.15">
      <c r="AL8300" s="311"/>
    </row>
    <row r="8301" spans="38:38" x14ac:dyDescent="0.15">
      <c r="AL8301" s="311"/>
    </row>
    <row r="8302" spans="38:38" x14ac:dyDescent="0.15">
      <c r="AL8302" s="311"/>
    </row>
    <row r="8303" spans="38:38" x14ac:dyDescent="0.15">
      <c r="AL8303" s="311"/>
    </row>
    <row r="8304" spans="38:38" x14ac:dyDescent="0.15">
      <c r="AL8304" s="311"/>
    </row>
    <row r="8305" spans="38:38" x14ac:dyDescent="0.15">
      <c r="AL8305" s="311"/>
    </row>
    <row r="8306" spans="38:38" x14ac:dyDescent="0.15">
      <c r="AL8306" s="311"/>
    </row>
    <row r="8307" spans="38:38" x14ac:dyDescent="0.15">
      <c r="AL8307" s="311"/>
    </row>
    <row r="8308" spans="38:38" x14ac:dyDescent="0.15">
      <c r="AL8308" s="311"/>
    </row>
    <row r="8309" spans="38:38" x14ac:dyDescent="0.15">
      <c r="AL8309" s="311"/>
    </row>
    <row r="8310" spans="38:38" x14ac:dyDescent="0.15">
      <c r="AL8310" s="311"/>
    </row>
    <row r="8311" spans="38:38" x14ac:dyDescent="0.15">
      <c r="AL8311" s="311"/>
    </row>
    <row r="8312" spans="38:38" x14ac:dyDescent="0.15">
      <c r="AL8312" s="311"/>
    </row>
    <row r="8313" spans="38:38" x14ac:dyDescent="0.15">
      <c r="AL8313" s="311"/>
    </row>
    <row r="8314" spans="38:38" x14ac:dyDescent="0.15">
      <c r="AL8314" s="311"/>
    </row>
    <row r="8315" spans="38:38" x14ac:dyDescent="0.15">
      <c r="AL8315" s="311"/>
    </row>
    <row r="8316" spans="38:38" x14ac:dyDescent="0.15">
      <c r="AL8316" s="311"/>
    </row>
    <row r="8317" spans="38:38" x14ac:dyDescent="0.15">
      <c r="AL8317" s="311"/>
    </row>
    <row r="8318" spans="38:38" x14ac:dyDescent="0.15">
      <c r="AL8318" s="311"/>
    </row>
    <row r="8319" spans="38:38" x14ac:dyDescent="0.15">
      <c r="AL8319" s="311"/>
    </row>
    <row r="8320" spans="38:38" x14ac:dyDescent="0.15">
      <c r="AL8320" s="311"/>
    </row>
    <row r="8321" spans="38:38" x14ac:dyDescent="0.15">
      <c r="AL8321" s="311"/>
    </row>
    <row r="8322" spans="38:38" x14ac:dyDescent="0.15">
      <c r="AL8322" s="311"/>
    </row>
    <row r="8323" spans="38:38" x14ac:dyDescent="0.15">
      <c r="AL8323" s="311"/>
    </row>
    <row r="8324" spans="38:38" x14ac:dyDescent="0.15">
      <c r="AL8324" s="311"/>
    </row>
    <row r="8325" spans="38:38" x14ac:dyDescent="0.15">
      <c r="AL8325" s="311"/>
    </row>
    <row r="8326" spans="38:38" x14ac:dyDescent="0.15">
      <c r="AL8326" s="311"/>
    </row>
    <row r="8327" spans="38:38" x14ac:dyDescent="0.15">
      <c r="AL8327" s="311"/>
    </row>
    <row r="8328" spans="38:38" x14ac:dyDescent="0.15">
      <c r="AL8328" s="311"/>
    </row>
    <row r="8329" spans="38:38" x14ac:dyDescent="0.15">
      <c r="AL8329" s="311"/>
    </row>
    <row r="8330" spans="38:38" x14ac:dyDescent="0.15">
      <c r="AL8330" s="311"/>
    </row>
    <row r="8331" spans="38:38" x14ac:dyDescent="0.15">
      <c r="AL8331" s="311"/>
    </row>
    <row r="8332" spans="38:38" x14ac:dyDescent="0.15">
      <c r="AL8332" s="311"/>
    </row>
    <row r="8333" spans="38:38" x14ac:dyDescent="0.15">
      <c r="AL8333" s="311"/>
    </row>
    <row r="8334" spans="38:38" x14ac:dyDescent="0.15">
      <c r="AL8334" s="311"/>
    </row>
    <row r="8335" spans="38:38" x14ac:dyDescent="0.15">
      <c r="AL8335" s="311"/>
    </row>
    <row r="8336" spans="38:38" x14ac:dyDescent="0.15">
      <c r="AL8336" s="311"/>
    </row>
    <row r="8337" spans="38:38" x14ac:dyDescent="0.15">
      <c r="AL8337" s="311"/>
    </row>
    <row r="8338" spans="38:38" x14ac:dyDescent="0.15">
      <c r="AL8338" s="311"/>
    </row>
    <row r="8339" spans="38:38" x14ac:dyDescent="0.15">
      <c r="AL8339" s="311"/>
    </row>
    <row r="8340" spans="38:38" x14ac:dyDescent="0.15">
      <c r="AL8340" s="311"/>
    </row>
    <row r="8341" spans="38:38" x14ac:dyDescent="0.15">
      <c r="AL8341" s="311"/>
    </row>
    <row r="8342" spans="38:38" x14ac:dyDescent="0.15">
      <c r="AL8342" s="311"/>
    </row>
    <row r="8343" spans="38:38" x14ac:dyDescent="0.15">
      <c r="AL8343" s="311"/>
    </row>
    <row r="8344" spans="38:38" x14ac:dyDescent="0.15">
      <c r="AL8344" s="311"/>
    </row>
    <row r="8345" spans="38:38" x14ac:dyDescent="0.15">
      <c r="AL8345" s="311"/>
    </row>
    <row r="8346" spans="38:38" x14ac:dyDescent="0.15">
      <c r="AL8346" s="311"/>
    </row>
    <row r="8347" spans="38:38" x14ac:dyDescent="0.15">
      <c r="AL8347" s="311"/>
    </row>
    <row r="8348" spans="38:38" x14ac:dyDescent="0.15">
      <c r="AL8348" s="311"/>
    </row>
    <row r="8349" spans="38:38" x14ac:dyDescent="0.15">
      <c r="AL8349" s="311"/>
    </row>
    <row r="8350" spans="38:38" x14ac:dyDescent="0.15">
      <c r="AL8350" s="311"/>
    </row>
    <row r="8351" spans="38:38" x14ac:dyDescent="0.15">
      <c r="AL8351" s="311"/>
    </row>
    <row r="8352" spans="38:38" x14ac:dyDescent="0.15">
      <c r="AL8352" s="311"/>
    </row>
    <row r="8353" spans="38:38" x14ac:dyDescent="0.15">
      <c r="AL8353" s="311"/>
    </row>
    <row r="8354" spans="38:38" x14ac:dyDescent="0.15">
      <c r="AL8354" s="311"/>
    </row>
    <row r="8355" spans="38:38" x14ac:dyDescent="0.15">
      <c r="AL8355" s="311"/>
    </row>
    <row r="8356" spans="38:38" x14ac:dyDescent="0.15">
      <c r="AL8356" s="311"/>
    </row>
    <row r="8357" spans="38:38" x14ac:dyDescent="0.15">
      <c r="AL8357" s="311"/>
    </row>
    <row r="8358" spans="38:38" x14ac:dyDescent="0.15">
      <c r="AL8358" s="311"/>
    </row>
    <row r="8359" spans="38:38" x14ac:dyDescent="0.15">
      <c r="AL8359" s="311"/>
    </row>
    <row r="8360" spans="38:38" x14ac:dyDescent="0.15">
      <c r="AL8360" s="311"/>
    </row>
    <row r="8361" spans="38:38" x14ac:dyDescent="0.15">
      <c r="AL8361" s="311"/>
    </row>
    <row r="8362" spans="38:38" x14ac:dyDescent="0.15">
      <c r="AL8362" s="311"/>
    </row>
    <row r="8363" spans="38:38" x14ac:dyDescent="0.15">
      <c r="AL8363" s="311"/>
    </row>
    <row r="8364" spans="38:38" x14ac:dyDescent="0.15">
      <c r="AL8364" s="311"/>
    </row>
    <row r="8365" spans="38:38" x14ac:dyDescent="0.15">
      <c r="AL8365" s="311"/>
    </row>
    <row r="8366" spans="38:38" x14ac:dyDescent="0.15">
      <c r="AL8366" s="311"/>
    </row>
    <row r="8367" spans="38:38" x14ac:dyDescent="0.15">
      <c r="AL8367" s="311"/>
    </row>
    <row r="8368" spans="38:38" x14ac:dyDescent="0.15">
      <c r="AL8368" s="311"/>
    </row>
    <row r="8369" spans="38:38" x14ac:dyDescent="0.15">
      <c r="AL8369" s="311"/>
    </row>
    <row r="8370" spans="38:38" x14ac:dyDescent="0.15">
      <c r="AL8370" s="311"/>
    </row>
    <row r="8371" spans="38:38" x14ac:dyDescent="0.15">
      <c r="AL8371" s="311"/>
    </row>
    <row r="8372" spans="38:38" x14ac:dyDescent="0.15">
      <c r="AL8372" s="311"/>
    </row>
    <row r="8373" spans="38:38" x14ac:dyDescent="0.15">
      <c r="AL8373" s="311"/>
    </row>
    <row r="8374" spans="38:38" x14ac:dyDescent="0.15">
      <c r="AL8374" s="311"/>
    </row>
    <row r="8375" spans="38:38" x14ac:dyDescent="0.15">
      <c r="AL8375" s="311"/>
    </row>
    <row r="8376" spans="38:38" x14ac:dyDescent="0.15">
      <c r="AL8376" s="311"/>
    </row>
    <row r="8377" spans="38:38" x14ac:dyDescent="0.15">
      <c r="AL8377" s="311"/>
    </row>
    <row r="8378" spans="38:38" x14ac:dyDescent="0.15">
      <c r="AL8378" s="311"/>
    </row>
    <row r="8379" spans="38:38" x14ac:dyDescent="0.15">
      <c r="AL8379" s="311"/>
    </row>
    <row r="8380" spans="38:38" x14ac:dyDescent="0.15">
      <c r="AL8380" s="311"/>
    </row>
    <row r="8381" spans="38:38" x14ac:dyDescent="0.15">
      <c r="AL8381" s="311"/>
    </row>
    <row r="8382" spans="38:38" x14ac:dyDescent="0.15">
      <c r="AL8382" s="311"/>
    </row>
    <row r="8383" spans="38:38" x14ac:dyDescent="0.15">
      <c r="AL8383" s="311"/>
    </row>
    <row r="8384" spans="38:38" x14ac:dyDescent="0.15">
      <c r="AL8384" s="311"/>
    </row>
    <row r="8385" spans="38:38" x14ac:dyDescent="0.15">
      <c r="AL8385" s="311"/>
    </row>
    <row r="8386" spans="38:38" x14ac:dyDescent="0.15">
      <c r="AL8386" s="311"/>
    </row>
    <row r="8387" spans="38:38" x14ac:dyDescent="0.15">
      <c r="AL8387" s="311"/>
    </row>
    <row r="8388" spans="38:38" x14ac:dyDescent="0.15">
      <c r="AL8388" s="311"/>
    </row>
    <row r="8389" spans="38:38" x14ac:dyDescent="0.15">
      <c r="AL8389" s="311"/>
    </row>
    <row r="8390" spans="38:38" x14ac:dyDescent="0.15">
      <c r="AL8390" s="311"/>
    </row>
    <row r="8391" spans="38:38" x14ac:dyDescent="0.15">
      <c r="AL8391" s="311"/>
    </row>
    <row r="8392" spans="38:38" x14ac:dyDescent="0.15">
      <c r="AL8392" s="311"/>
    </row>
    <row r="8393" spans="38:38" x14ac:dyDescent="0.15">
      <c r="AL8393" s="311"/>
    </row>
    <row r="8394" spans="38:38" x14ac:dyDescent="0.15">
      <c r="AL8394" s="311"/>
    </row>
    <row r="8395" spans="38:38" x14ac:dyDescent="0.15">
      <c r="AL8395" s="311"/>
    </row>
    <row r="8396" spans="38:38" x14ac:dyDescent="0.15">
      <c r="AL8396" s="311"/>
    </row>
    <row r="8397" spans="38:38" x14ac:dyDescent="0.15">
      <c r="AL8397" s="311"/>
    </row>
    <row r="8398" spans="38:38" x14ac:dyDescent="0.15">
      <c r="AL8398" s="311"/>
    </row>
    <row r="8399" spans="38:38" x14ac:dyDescent="0.15">
      <c r="AL8399" s="311"/>
    </row>
    <row r="8400" spans="38:38" x14ac:dyDescent="0.15">
      <c r="AL8400" s="311"/>
    </row>
    <row r="8401" spans="38:38" x14ac:dyDescent="0.15">
      <c r="AL8401" s="311"/>
    </row>
    <row r="8402" spans="38:38" x14ac:dyDescent="0.15">
      <c r="AL8402" s="311"/>
    </row>
    <row r="8403" spans="38:38" x14ac:dyDescent="0.15">
      <c r="AL8403" s="311"/>
    </row>
    <row r="8404" spans="38:38" x14ac:dyDescent="0.15">
      <c r="AL8404" s="311"/>
    </row>
    <row r="8405" spans="38:38" x14ac:dyDescent="0.15">
      <c r="AL8405" s="311"/>
    </row>
    <row r="8406" spans="38:38" x14ac:dyDescent="0.15">
      <c r="AL8406" s="311"/>
    </row>
    <row r="8407" spans="38:38" x14ac:dyDescent="0.15">
      <c r="AL8407" s="311"/>
    </row>
    <row r="8408" spans="38:38" x14ac:dyDescent="0.15">
      <c r="AL8408" s="311"/>
    </row>
    <row r="8409" spans="38:38" x14ac:dyDescent="0.15">
      <c r="AL8409" s="311"/>
    </row>
    <row r="8410" spans="38:38" x14ac:dyDescent="0.15">
      <c r="AL8410" s="311"/>
    </row>
    <row r="8411" spans="38:38" x14ac:dyDescent="0.15">
      <c r="AL8411" s="311"/>
    </row>
    <row r="8412" spans="38:38" x14ac:dyDescent="0.15">
      <c r="AL8412" s="311"/>
    </row>
    <row r="8413" spans="38:38" x14ac:dyDescent="0.15">
      <c r="AL8413" s="311"/>
    </row>
    <row r="8414" spans="38:38" x14ac:dyDescent="0.15">
      <c r="AL8414" s="311"/>
    </row>
    <row r="8415" spans="38:38" x14ac:dyDescent="0.15">
      <c r="AL8415" s="311"/>
    </row>
    <row r="8416" spans="38:38" x14ac:dyDescent="0.15">
      <c r="AL8416" s="311"/>
    </row>
    <row r="8417" spans="38:38" x14ac:dyDescent="0.15">
      <c r="AL8417" s="311"/>
    </row>
    <row r="8418" spans="38:38" x14ac:dyDescent="0.15">
      <c r="AL8418" s="311"/>
    </row>
    <row r="8419" spans="38:38" x14ac:dyDescent="0.15">
      <c r="AL8419" s="311"/>
    </row>
    <row r="8420" spans="38:38" x14ac:dyDescent="0.15">
      <c r="AL8420" s="311"/>
    </row>
    <row r="8421" spans="38:38" x14ac:dyDescent="0.15">
      <c r="AL8421" s="311"/>
    </row>
    <row r="8422" spans="38:38" x14ac:dyDescent="0.15">
      <c r="AL8422" s="311"/>
    </row>
    <row r="8423" spans="38:38" x14ac:dyDescent="0.15">
      <c r="AL8423" s="311"/>
    </row>
    <row r="8424" spans="38:38" x14ac:dyDescent="0.15">
      <c r="AL8424" s="311"/>
    </row>
    <row r="8425" spans="38:38" x14ac:dyDescent="0.15">
      <c r="AL8425" s="311"/>
    </row>
    <row r="8426" spans="38:38" x14ac:dyDescent="0.15">
      <c r="AL8426" s="311"/>
    </row>
    <row r="8427" spans="38:38" x14ac:dyDescent="0.15">
      <c r="AL8427" s="311"/>
    </row>
    <row r="8428" spans="38:38" x14ac:dyDescent="0.15">
      <c r="AL8428" s="311"/>
    </row>
    <row r="8429" spans="38:38" x14ac:dyDescent="0.15">
      <c r="AL8429" s="311"/>
    </row>
    <row r="8430" spans="38:38" x14ac:dyDescent="0.15">
      <c r="AL8430" s="311"/>
    </row>
    <row r="8431" spans="38:38" x14ac:dyDescent="0.15">
      <c r="AL8431" s="311"/>
    </row>
    <row r="8432" spans="38:38" x14ac:dyDescent="0.15">
      <c r="AL8432" s="311"/>
    </row>
    <row r="8433" spans="38:38" x14ac:dyDescent="0.15">
      <c r="AL8433" s="311"/>
    </row>
    <row r="8434" spans="38:38" x14ac:dyDescent="0.15">
      <c r="AL8434" s="311"/>
    </row>
    <row r="8435" spans="38:38" x14ac:dyDescent="0.15">
      <c r="AL8435" s="311"/>
    </row>
    <row r="8436" spans="38:38" x14ac:dyDescent="0.15">
      <c r="AL8436" s="311"/>
    </row>
    <row r="8437" spans="38:38" x14ac:dyDescent="0.15">
      <c r="AL8437" s="311"/>
    </row>
    <row r="8438" spans="38:38" x14ac:dyDescent="0.15">
      <c r="AL8438" s="311"/>
    </row>
    <row r="8439" spans="38:38" x14ac:dyDescent="0.15">
      <c r="AL8439" s="311"/>
    </row>
    <row r="8440" spans="38:38" x14ac:dyDescent="0.15">
      <c r="AL8440" s="311"/>
    </row>
    <row r="8441" spans="38:38" x14ac:dyDescent="0.15">
      <c r="AL8441" s="311"/>
    </row>
    <row r="8442" spans="38:38" x14ac:dyDescent="0.15">
      <c r="AL8442" s="311"/>
    </row>
    <row r="8443" spans="38:38" x14ac:dyDescent="0.15">
      <c r="AL8443" s="311"/>
    </row>
    <row r="8444" spans="38:38" x14ac:dyDescent="0.15">
      <c r="AL8444" s="311"/>
    </row>
    <row r="8445" spans="38:38" x14ac:dyDescent="0.15">
      <c r="AL8445" s="311"/>
    </row>
    <row r="8446" spans="38:38" x14ac:dyDescent="0.15">
      <c r="AL8446" s="311"/>
    </row>
    <row r="8447" spans="38:38" x14ac:dyDescent="0.15">
      <c r="AL8447" s="311"/>
    </row>
    <row r="8448" spans="38:38" x14ac:dyDescent="0.15">
      <c r="AL8448" s="311"/>
    </row>
    <row r="8449" spans="38:38" x14ac:dyDescent="0.15">
      <c r="AL8449" s="311"/>
    </row>
    <row r="8450" spans="38:38" x14ac:dyDescent="0.15">
      <c r="AL8450" s="311"/>
    </row>
    <row r="8451" spans="38:38" x14ac:dyDescent="0.15">
      <c r="AL8451" s="311"/>
    </row>
    <row r="8452" spans="38:38" x14ac:dyDescent="0.15">
      <c r="AL8452" s="311"/>
    </row>
    <row r="8453" spans="38:38" x14ac:dyDescent="0.15">
      <c r="AL8453" s="311"/>
    </row>
    <row r="8454" spans="38:38" x14ac:dyDescent="0.15">
      <c r="AL8454" s="311"/>
    </row>
    <row r="8455" spans="38:38" x14ac:dyDescent="0.15">
      <c r="AL8455" s="311"/>
    </row>
    <row r="8456" spans="38:38" x14ac:dyDescent="0.15">
      <c r="AL8456" s="311"/>
    </row>
    <row r="8457" spans="38:38" x14ac:dyDescent="0.15">
      <c r="AL8457" s="311"/>
    </row>
    <row r="8458" spans="38:38" x14ac:dyDescent="0.15">
      <c r="AL8458" s="311"/>
    </row>
    <row r="8459" spans="38:38" x14ac:dyDescent="0.15">
      <c r="AL8459" s="311"/>
    </row>
    <row r="8460" spans="38:38" x14ac:dyDescent="0.15">
      <c r="AL8460" s="311"/>
    </row>
    <row r="8461" spans="38:38" x14ac:dyDescent="0.15">
      <c r="AL8461" s="311"/>
    </row>
    <row r="8462" spans="38:38" x14ac:dyDescent="0.15">
      <c r="AL8462" s="311"/>
    </row>
    <row r="8463" spans="38:38" x14ac:dyDescent="0.15">
      <c r="AL8463" s="311"/>
    </row>
    <row r="8464" spans="38:38" x14ac:dyDescent="0.15">
      <c r="AL8464" s="311"/>
    </row>
    <row r="8465" spans="38:38" x14ac:dyDescent="0.15">
      <c r="AL8465" s="311"/>
    </row>
    <row r="8466" spans="38:38" x14ac:dyDescent="0.15">
      <c r="AL8466" s="311"/>
    </row>
    <row r="8467" spans="38:38" x14ac:dyDescent="0.15">
      <c r="AL8467" s="311"/>
    </row>
    <row r="8468" spans="38:38" x14ac:dyDescent="0.15">
      <c r="AL8468" s="311"/>
    </row>
    <row r="8469" spans="38:38" x14ac:dyDescent="0.15">
      <c r="AL8469" s="311"/>
    </row>
    <row r="8470" spans="38:38" x14ac:dyDescent="0.15">
      <c r="AL8470" s="311"/>
    </row>
    <row r="8471" spans="38:38" x14ac:dyDescent="0.15">
      <c r="AL8471" s="311"/>
    </row>
    <row r="8472" spans="38:38" x14ac:dyDescent="0.15">
      <c r="AL8472" s="311"/>
    </row>
    <row r="8473" spans="38:38" x14ac:dyDescent="0.15">
      <c r="AL8473" s="311"/>
    </row>
    <row r="8474" spans="38:38" x14ac:dyDescent="0.15">
      <c r="AL8474" s="311"/>
    </row>
    <row r="8475" spans="38:38" x14ac:dyDescent="0.15">
      <c r="AL8475" s="311"/>
    </row>
    <row r="8476" spans="38:38" x14ac:dyDescent="0.15">
      <c r="AL8476" s="311"/>
    </row>
    <row r="8477" spans="38:38" x14ac:dyDescent="0.15">
      <c r="AL8477" s="311"/>
    </row>
    <row r="8478" spans="38:38" x14ac:dyDescent="0.15">
      <c r="AL8478" s="311"/>
    </row>
    <row r="8479" spans="38:38" x14ac:dyDescent="0.15">
      <c r="AL8479" s="311"/>
    </row>
    <row r="8480" spans="38:38" x14ac:dyDescent="0.15">
      <c r="AL8480" s="311"/>
    </row>
    <row r="8481" spans="38:38" x14ac:dyDescent="0.15">
      <c r="AL8481" s="311"/>
    </row>
    <row r="8482" spans="38:38" x14ac:dyDescent="0.15">
      <c r="AL8482" s="311"/>
    </row>
    <row r="8483" spans="38:38" x14ac:dyDescent="0.15">
      <c r="AL8483" s="311"/>
    </row>
    <row r="8484" spans="38:38" x14ac:dyDescent="0.15">
      <c r="AL8484" s="311"/>
    </row>
    <row r="8485" spans="38:38" x14ac:dyDescent="0.15">
      <c r="AL8485" s="311"/>
    </row>
    <row r="8486" spans="38:38" x14ac:dyDescent="0.15">
      <c r="AL8486" s="311"/>
    </row>
    <row r="8487" spans="38:38" x14ac:dyDescent="0.15">
      <c r="AL8487" s="311"/>
    </row>
    <row r="8488" spans="38:38" x14ac:dyDescent="0.15">
      <c r="AL8488" s="311"/>
    </row>
    <row r="8489" spans="38:38" x14ac:dyDescent="0.15">
      <c r="AL8489" s="311"/>
    </row>
    <row r="8490" spans="38:38" x14ac:dyDescent="0.15">
      <c r="AL8490" s="311"/>
    </row>
    <row r="8491" spans="38:38" x14ac:dyDescent="0.15">
      <c r="AL8491" s="311"/>
    </row>
    <row r="8492" spans="38:38" x14ac:dyDescent="0.15">
      <c r="AL8492" s="311"/>
    </row>
    <row r="8493" spans="38:38" x14ac:dyDescent="0.15">
      <c r="AL8493" s="311"/>
    </row>
    <row r="8494" spans="38:38" x14ac:dyDescent="0.15">
      <c r="AL8494" s="311"/>
    </row>
    <row r="8495" spans="38:38" x14ac:dyDescent="0.15">
      <c r="AL8495" s="311"/>
    </row>
    <row r="8496" spans="38:38" x14ac:dyDescent="0.15">
      <c r="AL8496" s="311"/>
    </row>
    <row r="8497" spans="38:38" x14ac:dyDescent="0.15">
      <c r="AL8497" s="311"/>
    </row>
    <row r="8498" spans="38:38" x14ac:dyDescent="0.15">
      <c r="AL8498" s="311"/>
    </row>
    <row r="8499" spans="38:38" x14ac:dyDescent="0.15">
      <c r="AL8499" s="311"/>
    </row>
    <row r="8500" spans="38:38" x14ac:dyDescent="0.15">
      <c r="AL8500" s="311"/>
    </row>
    <row r="8501" spans="38:38" x14ac:dyDescent="0.15">
      <c r="AL8501" s="311"/>
    </row>
    <row r="8502" spans="38:38" x14ac:dyDescent="0.15">
      <c r="AL8502" s="311"/>
    </row>
    <row r="8503" spans="38:38" x14ac:dyDescent="0.15">
      <c r="AL8503" s="311"/>
    </row>
    <row r="8504" spans="38:38" x14ac:dyDescent="0.15">
      <c r="AL8504" s="311"/>
    </row>
    <row r="8505" spans="38:38" x14ac:dyDescent="0.15">
      <c r="AL8505" s="311"/>
    </row>
    <row r="8506" spans="38:38" x14ac:dyDescent="0.15">
      <c r="AL8506" s="311"/>
    </row>
    <row r="8507" spans="38:38" x14ac:dyDescent="0.15">
      <c r="AL8507" s="311"/>
    </row>
    <row r="8508" spans="38:38" x14ac:dyDescent="0.15">
      <c r="AL8508" s="311"/>
    </row>
    <row r="8509" spans="38:38" x14ac:dyDescent="0.15">
      <c r="AL8509" s="311"/>
    </row>
    <row r="8510" spans="38:38" x14ac:dyDescent="0.15">
      <c r="AL8510" s="311"/>
    </row>
    <row r="8511" spans="38:38" x14ac:dyDescent="0.15">
      <c r="AL8511" s="311"/>
    </row>
    <row r="8512" spans="38:38" x14ac:dyDescent="0.15">
      <c r="AL8512" s="311"/>
    </row>
    <row r="8513" spans="38:38" x14ac:dyDescent="0.15">
      <c r="AL8513" s="311"/>
    </row>
    <row r="8514" spans="38:38" x14ac:dyDescent="0.15">
      <c r="AL8514" s="311"/>
    </row>
    <row r="8515" spans="38:38" x14ac:dyDescent="0.15">
      <c r="AL8515" s="311"/>
    </row>
    <row r="8516" spans="38:38" x14ac:dyDescent="0.15">
      <c r="AL8516" s="311"/>
    </row>
    <row r="8517" spans="38:38" x14ac:dyDescent="0.15">
      <c r="AL8517" s="311"/>
    </row>
    <row r="8518" spans="38:38" x14ac:dyDescent="0.15">
      <c r="AL8518" s="311"/>
    </row>
    <row r="8519" spans="38:38" x14ac:dyDescent="0.15">
      <c r="AL8519" s="311"/>
    </row>
    <row r="8520" spans="38:38" x14ac:dyDescent="0.15">
      <c r="AL8520" s="311"/>
    </row>
    <row r="8521" spans="38:38" x14ac:dyDescent="0.15">
      <c r="AL8521" s="311"/>
    </row>
    <row r="8522" spans="38:38" x14ac:dyDescent="0.15">
      <c r="AL8522" s="311"/>
    </row>
    <row r="8523" spans="38:38" x14ac:dyDescent="0.15">
      <c r="AL8523" s="311"/>
    </row>
    <row r="8524" spans="38:38" x14ac:dyDescent="0.15">
      <c r="AL8524" s="311"/>
    </row>
    <row r="8525" spans="38:38" x14ac:dyDescent="0.15">
      <c r="AL8525" s="311"/>
    </row>
    <row r="8526" spans="38:38" x14ac:dyDescent="0.15">
      <c r="AL8526" s="311"/>
    </row>
    <row r="8527" spans="38:38" x14ac:dyDescent="0.15">
      <c r="AL8527" s="311"/>
    </row>
    <row r="8528" spans="38:38" x14ac:dyDescent="0.15">
      <c r="AL8528" s="311"/>
    </row>
    <row r="8529" spans="38:38" x14ac:dyDescent="0.15">
      <c r="AL8529" s="311"/>
    </row>
    <row r="8530" spans="38:38" x14ac:dyDescent="0.15">
      <c r="AL8530" s="311"/>
    </row>
    <row r="8531" spans="38:38" x14ac:dyDescent="0.15">
      <c r="AL8531" s="311"/>
    </row>
    <row r="8532" spans="38:38" x14ac:dyDescent="0.15">
      <c r="AL8532" s="311"/>
    </row>
    <row r="8533" spans="38:38" x14ac:dyDescent="0.15">
      <c r="AL8533" s="311"/>
    </row>
    <row r="8534" spans="38:38" x14ac:dyDescent="0.15">
      <c r="AL8534" s="311"/>
    </row>
    <row r="8535" spans="38:38" x14ac:dyDescent="0.15">
      <c r="AL8535" s="311"/>
    </row>
    <row r="8536" spans="38:38" x14ac:dyDescent="0.15">
      <c r="AL8536" s="311"/>
    </row>
    <row r="8537" spans="38:38" x14ac:dyDescent="0.15">
      <c r="AL8537" s="311"/>
    </row>
    <row r="8538" spans="38:38" x14ac:dyDescent="0.15">
      <c r="AL8538" s="311"/>
    </row>
    <row r="8539" spans="38:38" x14ac:dyDescent="0.15">
      <c r="AL8539" s="311"/>
    </row>
    <row r="8540" spans="38:38" x14ac:dyDescent="0.15">
      <c r="AL8540" s="311"/>
    </row>
    <row r="8541" spans="38:38" x14ac:dyDescent="0.15">
      <c r="AL8541" s="311"/>
    </row>
    <row r="8542" spans="38:38" x14ac:dyDescent="0.15">
      <c r="AL8542" s="311"/>
    </row>
    <row r="8543" spans="38:38" x14ac:dyDescent="0.15">
      <c r="AL8543" s="311"/>
    </row>
    <row r="8544" spans="38:38" x14ac:dyDescent="0.15">
      <c r="AL8544" s="311"/>
    </row>
    <row r="8545" spans="38:38" x14ac:dyDescent="0.15">
      <c r="AL8545" s="311"/>
    </row>
    <row r="8546" spans="38:38" x14ac:dyDescent="0.15">
      <c r="AL8546" s="311"/>
    </row>
    <row r="8547" spans="38:38" x14ac:dyDescent="0.15">
      <c r="AL8547" s="311"/>
    </row>
    <row r="8548" spans="38:38" x14ac:dyDescent="0.15">
      <c r="AL8548" s="311"/>
    </row>
    <row r="8549" spans="38:38" x14ac:dyDescent="0.15">
      <c r="AL8549" s="311"/>
    </row>
    <row r="8550" spans="38:38" x14ac:dyDescent="0.15">
      <c r="AL8550" s="311"/>
    </row>
    <row r="8551" spans="38:38" x14ac:dyDescent="0.15">
      <c r="AL8551" s="311"/>
    </row>
    <row r="8552" spans="38:38" x14ac:dyDescent="0.15">
      <c r="AL8552" s="311"/>
    </row>
    <row r="8553" spans="38:38" x14ac:dyDescent="0.15">
      <c r="AL8553" s="311"/>
    </row>
    <row r="8554" spans="38:38" x14ac:dyDescent="0.15">
      <c r="AL8554" s="311"/>
    </row>
    <row r="8555" spans="38:38" x14ac:dyDescent="0.15">
      <c r="AL8555" s="311"/>
    </row>
    <row r="8556" spans="38:38" x14ac:dyDescent="0.15">
      <c r="AL8556" s="311"/>
    </row>
    <row r="8557" spans="38:38" x14ac:dyDescent="0.15">
      <c r="AL8557" s="311"/>
    </row>
    <row r="8558" spans="38:38" x14ac:dyDescent="0.15">
      <c r="AL8558" s="311"/>
    </row>
    <row r="8559" spans="38:38" x14ac:dyDescent="0.15">
      <c r="AL8559" s="311"/>
    </row>
    <row r="8560" spans="38:38" x14ac:dyDescent="0.15">
      <c r="AL8560" s="311"/>
    </row>
    <row r="8561" spans="38:38" x14ac:dyDescent="0.15">
      <c r="AL8561" s="311"/>
    </row>
    <row r="8562" spans="38:38" x14ac:dyDescent="0.15">
      <c r="AL8562" s="311"/>
    </row>
    <row r="8563" spans="38:38" x14ac:dyDescent="0.15">
      <c r="AL8563" s="311"/>
    </row>
    <row r="8564" spans="38:38" x14ac:dyDescent="0.15">
      <c r="AL8564" s="311"/>
    </row>
    <row r="8565" spans="38:38" x14ac:dyDescent="0.15">
      <c r="AL8565" s="311"/>
    </row>
    <row r="8566" spans="38:38" x14ac:dyDescent="0.15">
      <c r="AL8566" s="311"/>
    </row>
    <row r="8567" spans="38:38" x14ac:dyDescent="0.15">
      <c r="AL8567" s="311"/>
    </row>
    <row r="8568" spans="38:38" x14ac:dyDescent="0.15">
      <c r="AL8568" s="311"/>
    </row>
    <row r="8569" spans="38:38" x14ac:dyDescent="0.15">
      <c r="AL8569" s="311"/>
    </row>
    <row r="8570" spans="38:38" x14ac:dyDescent="0.15">
      <c r="AL8570" s="311"/>
    </row>
    <row r="8571" spans="38:38" x14ac:dyDescent="0.15">
      <c r="AL8571" s="311"/>
    </row>
    <row r="8572" spans="38:38" x14ac:dyDescent="0.15">
      <c r="AL8572" s="311"/>
    </row>
    <row r="8573" spans="38:38" x14ac:dyDescent="0.15">
      <c r="AL8573" s="311"/>
    </row>
    <row r="8574" spans="38:38" x14ac:dyDescent="0.15">
      <c r="AL8574" s="311"/>
    </row>
    <row r="8575" spans="38:38" x14ac:dyDescent="0.15">
      <c r="AL8575" s="311"/>
    </row>
    <row r="8576" spans="38:38" x14ac:dyDescent="0.15">
      <c r="AL8576" s="311"/>
    </row>
    <row r="8577" spans="38:38" x14ac:dyDescent="0.15">
      <c r="AL8577" s="311"/>
    </row>
    <row r="8578" spans="38:38" x14ac:dyDescent="0.15">
      <c r="AL8578" s="311"/>
    </row>
    <row r="8579" spans="38:38" x14ac:dyDescent="0.15">
      <c r="AL8579" s="311"/>
    </row>
    <row r="8580" spans="38:38" x14ac:dyDescent="0.15">
      <c r="AL8580" s="311"/>
    </row>
    <row r="8581" spans="38:38" x14ac:dyDescent="0.15">
      <c r="AL8581" s="311"/>
    </row>
    <row r="8582" spans="38:38" x14ac:dyDescent="0.15">
      <c r="AL8582" s="311"/>
    </row>
    <row r="8583" spans="38:38" x14ac:dyDescent="0.15">
      <c r="AL8583" s="311"/>
    </row>
    <row r="8584" spans="38:38" x14ac:dyDescent="0.15">
      <c r="AL8584" s="311"/>
    </row>
    <row r="8585" spans="38:38" x14ac:dyDescent="0.15">
      <c r="AL8585" s="311"/>
    </row>
    <row r="8586" spans="38:38" x14ac:dyDescent="0.15">
      <c r="AL8586" s="311"/>
    </row>
    <row r="8587" spans="38:38" x14ac:dyDescent="0.15">
      <c r="AL8587" s="311"/>
    </row>
    <row r="8588" spans="38:38" x14ac:dyDescent="0.15">
      <c r="AL8588" s="311"/>
    </row>
    <row r="8589" spans="38:38" x14ac:dyDescent="0.15">
      <c r="AL8589" s="311"/>
    </row>
    <row r="8590" spans="38:38" x14ac:dyDescent="0.15">
      <c r="AL8590" s="311"/>
    </row>
    <row r="8591" spans="38:38" x14ac:dyDescent="0.15">
      <c r="AL8591" s="311"/>
    </row>
    <row r="8592" spans="38:38" x14ac:dyDescent="0.15">
      <c r="AL8592" s="311"/>
    </row>
    <row r="8593" spans="38:38" x14ac:dyDescent="0.15">
      <c r="AL8593" s="311"/>
    </row>
    <row r="8594" spans="38:38" x14ac:dyDescent="0.15">
      <c r="AL8594" s="311"/>
    </row>
    <row r="8595" spans="38:38" x14ac:dyDescent="0.15">
      <c r="AL8595" s="311"/>
    </row>
    <row r="8596" spans="38:38" x14ac:dyDescent="0.15">
      <c r="AL8596" s="311"/>
    </row>
    <row r="8597" spans="38:38" x14ac:dyDescent="0.15">
      <c r="AL8597" s="311"/>
    </row>
    <row r="8598" spans="38:38" x14ac:dyDescent="0.15">
      <c r="AL8598" s="311"/>
    </row>
    <row r="8599" spans="38:38" x14ac:dyDescent="0.15">
      <c r="AL8599" s="311"/>
    </row>
    <row r="8600" spans="38:38" x14ac:dyDescent="0.15">
      <c r="AL8600" s="311"/>
    </row>
    <row r="8601" spans="38:38" x14ac:dyDescent="0.15">
      <c r="AL8601" s="311"/>
    </row>
    <row r="8602" spans="38:38" x14ac:dyDescent="0.15">
      <c r="AL8602" s="311"/>
    </row>
    <row r="8603" spans="38:38" x14ac:dyDescent="0.15">
      <c r="AL8603" s="311"/>
    </row>
    <row r="8604" spans="38:38" x14ac:dyDescent="0.15">
      <c r="AL8604" s="311"/>
    </row>
    <row r="8605" spans="38:38" x14ac:dyDescent="0.15">
      <c r="AL8605" s="311"/>
    </row>
    <row r="8606" spans="38:38" x14ac:dyDescent="0.15">
      <c r="AL8606" s="311"/>
    </row>
    <row r="8607" spans="38:38" x14ac:dyDescent="0.15">
      <c r="AL8607" s="311"/>
    </row>
    <row r="8608" spans="38:38" x14ac:dyDescent="0.15">
      <c r="AL8608" s="311"/>
    </row>
    <row r="8609" spans="38:38" x14ac:dyDescent="0.15">
      <c r="AL8609" s="311"/>
    </row>
    <row r="8610" spans="38:38" x14ac:dyDescent="0.15">
      <c r="AL8610" s="311"/>
    </row>
    <row r="8611" spans="38:38" x14ac:dyDescent="0.15">
      <c r="AL8611" s="311"/>
    </row>
    <row r="8612" spans="38:38" x14ac:dyDescent="0.15">
      <c r="AL8612" s="311"/>
    </row>
    <row r="8613" spans="38:38" x14ac:dyDescent="0.15">
      <c r="AL8613" s="311"/>
    </row>
    <row r="8614" spans="38:38" x14ac:dyDescent="0.15">
      <c r="AL8614" s="311"/>
    </row>
    <row r="8615" spans="38:38" x14ac:dyDescent="0.15">
      <c r="AL8615" s="311"/>
    </row>
    <row r="8616" spans="38:38" x14ac:dyDescent="0.15">
      <c r="AL8616" s="311"/>
    </row>
    <row r="8617" spans="38:38" x14ac:dyDescent="0.15">
      <c r="AL8617" s="311"/>
    </row>
    <row r="8618" spans="38:38" x14ac:dyDescent="0.15">
      <c r="AL8618" s="311"/>
    </row>
    <row r="8619" spans="38:38" x14ac:dyDescent="0.15">
      <c r="AL8619" s="311"/>
    </row>
    <row r="8620" spans="38:38" x14ac:dyDescent="0.15">
      <c r="AL8620" s="311"/>
    </row>
    <row r="8621" spans="38:38" x14ac:dyDescent="0.15">
      <c r="AL8621" s="311"/>
    </row>
    <row r="8622" spans="38:38" x14ac:dyDescent="0.15">
      <c r="AL8622" s="311"/>
    </row>
    <row r="8623" spans="38:38" x14ac:dyDescent="0.15">
      <c r="AL8623" s="311"/>
    </row>
    <row r="8624" spans="38:38" x14ac:dyDescent="0.15">
      <c r="AL8624" s="311"/>
    </row>
    <row r="8625" spans="38:38" x14ac:dyDescent="0.15">
      <c r="AL8625" s="311"/>
    </row>
    <row r="8626" spans="38:38" x14ac:dyDescent="0.15">
      <c r="AL8626" s="311"/>
    </row>
    <row r="8627" spans="38:38" x14ac:dyDescent="0.15">
      <c r="AL8627" s="311"/>
    </row>
    <row r="8628" spans="38:38" x14ac:dyDescent="0.15">
      <c r="AL8628" s="311"/>
    </row>
    <row r="8629" spans="38:38" x14ac:dyDescent="0.15">
      <c r="AL8629" s="311"/>
    </row>
    <row r="8630" spans="38:38" x14ac:dyDescent="0.15">
      <c r="AL8630" s="311"/>
    </row>
    <row r="8631" spans="38:38" x14ac:dyDescent="0.15">
      <c r="AL8631" s="311"/>
    </row>
    <row r="8632" spans="38:38" x14ac:dyDescent="0.15">
      <c r="AL8632" s="311"/>
    </row>
    <row r="8633" spans="38:38" x14ac:dyDescent="0.15">
      <c r="AL8633" s="311"/>
    </row>
    <row r="8634" spans="38:38" x14ac:dyDescent="0.15">
      <c r="AL8634" s="311"/>
    </row>
    <row r="8635" spans="38:38" x14ac:dyDescent="0.15">
      <c r="AL8635" s="311"/>
    </row>
    <row r="8636" spans="38:38" x14ac:dyDescent="0.15">
      <c r="AL8636" s="311"/>
    </row>
    <row r="8637" spans="38:38" x14ac:dyDescent="0.15">
      <c r="AL8637" s="311"/>
    </row>
    <row r="8638" spans="38:38" x14ac:dyDescent="0.15">
      <c r="AL8638" s="311"/>
    </row>
    <row r="8639" spans="38:38" x14ac:dyDescent="0.15">
      <c r="AL8639" s="311"/>
    </row>
    <row r="8640" spans="38:38" x14ac:dyDescent="0.15">
      <c r="AL8640" s="311"/>
    </row>
    <row r="8641" spans="38:38" x14ac:dyDescent="0.15">
      <c r="AL8641" s="311"/>
    </row>
    <row r="8642" spans="38:38" x14ac:dyDescent="0.15">
      <c r="AL8642" s="311"/>
    </row>
    <row r="8643" spans="38:38" x14ac:dyDescent="0.15">
      <c r="AL8643" s="311"/>
    </row>
    <row r="8644" spans="38:38" x14ac:dyDescent="0.15">
      <c r="AL8644" s="311"/>
    </row>
    <row r="8645" spans="38:38" x14ac:dyDescent="0.15">
      <c r="AL8645" s="311"/>
    </row>
    <row r="8646" spans="38:38" x14ac:dyDescent="0.15">
      <c r="AL8646" s="311"/>
    </row>
    <row r="8647" spans="38:38" x14ac:dyDescent="0.15">
      <c r="AL8647" s="311"/>
    </row>
    <row r="8648" spans="38:38" x14ac:dyDescent="0.15">
      <c r="AL8648" s="311"/>
    </row>
    <row r="8649" spans="38:38" x14ac:dyDescent="0.15">
      <c r="AL8649" s="311"/>
    </row>
    <row r="8650" spans="38:38" x14ac:dyDescent="0.15">
      <c r="AL8650" s="311"/>
    </row>
    <row r="8651" spans="38:38" x14ac:dyDescent="0.15">
      <c r="AL8651" s="311"/>
    </row>
    <row r="8652" spans="38:38" x14ac:dyDescent="0.15">
      <c r="AL8652" s="311"/>
    </row>
    <row r="8653" spans="38:38" x14ac:dyDescent="0.15">
      <c r="AL8653" s="311"/>
    </row>
    <row r="8654" spans="38:38" x14ac:dyDescent="0.15">
      <c r="AL8654" s="311"/>
    </row>
    <row r="8655" spans="38:38" x14ac:dyDescent="0.15">
      <c r="AL8655" s="311"/>
    </row>
    <row r="8656" spans="38:38" x14ac:dyDescent="0.15">
      <c r="AL8656" s="311"/>
    </row>
    <row r="8657" spans="38:38" x14ac:dyDescent="0.15">
      <c r="AL8657" s="311"/>
    </row>
    <row r="8658" spans="38:38" x14ac:dyDescent="0.15">
      <c r="AL8658" s="311"/>
    </row>
    <row r="8659" spans="38:38" x14ac:dyDescent="0.15">
      <c r="AL8659" s="311"/>
    </row>
    <row r="8660" spans="38:38" x14ac:dyDescent="0.15">
      <c r="AL8660" s="311"/>
    </row>
    <row r="8661" spans="38:38" x14ac:dyDescent="0.15">
      <c r="AL8661" s="311"/>
    </row>
    <row r="8662" spans="38:38" x14ac:dyDescent="0.15">
      <c r="AL8662" s="311"/>
    </row>
    <row r="8663" spans="38:38" x14ac:dyDescent="0.15">
      <c r="AL8663" s="311"/>
    </row>
    <row r="8664" spans="38:38" x14ac:dyDescent="0.15">
      <c r="AL8664" s="311"/>
    </row>
    <row r="8665" spans="38:38" x14ac:dyDescent="0.15">
      <c r="AL8665" s="311"/>
    </row>
    <row r="8666" spans="38:38" x14ac:dyDescent="0.15">
      <c r="AL8666" s="311"/>
    </row>
    <row r="8667" spans="38:38" x14ac:dyDescent="0.15">
      <c r="AL8667" s="311"/>
    </row>
    <row r="8668" spans="38:38" x14ac:dyDescent="0.15">
      <c r="AL8668" s="311"/>
    </row>
    <row r="8669" spans="38:38" x14ac:dyDescent="0.15">
      <c r="AL8669" s="311"/>
    </row>
    <row r="8670" spans="38:38" x14ac:dyDescent="0.15">
      <c r="AL8670" s="311"/>
    </row>
    <row r="8671" spans="38:38" x14ac:dyDescent="0.15">
      <c r="AL8671" s="311"/>
    </row>
    <row r="8672" spans="38:38" x14ac:dyDescent="0.15">
      <c r="AL8672" s="311"/>
    </row>
    <row r="8673" spans="38:38" x14ac:dyDescent="0.15">
      <c r="AL8673" s="311"/>
    </row>
    <row r="8674" spans="38:38" x14ac:dyDescent="0.15">
      <c r="AL8674" s="311"/>
    </row>
    <row r="8675" spans="38:38" x14ac:dyDescent="0.15">
      <c r="AL8675" s="311"/>
    </row>
    <row r="8676" spans="38:38" x14ac:dyDescent="0.15">
      <c r="AL8676" s="311"/>
    </row>
    <row r="8677" spans="38:38" x14ac:dyDescent="0.15">
      <c r="AL8677" s="311"/>
    </row>
    <row r="8678" spans="38:38" x14ac:dyDescent="0.15">
      <c r="AL8678" s="311"/>
    </row>
    <row r="8679" spans="38:38" x14ac:dyDescent="0.15">
      <c r="AL8679" s="311"/>
    </row>
    <row r="8680" spans="38:38" x14ac:dyDescent="0.15">
      <c r="AL8680" s="311"/>
    </row>
    <row r="8681" spans="38:38" x14ac:dyDescent="0.15">
      <c r="AL8681" s="311"/>
    </row>
    <row r="8682" spans="38:38" x14ac:dyDescent="0.15">
      <c r="AL8682" s="311"/>
    </row>
    <row r="8683" spans="38:38" x14ac:dyDescent="0.15">
      <c r="AL8683" s="311"/>
    </row>
    <row r="8684" spans="38:38" x14ac:dyDescent="0.15">
      <c r="AL8684" s="311"/>
    </row>
    <row r="8685" spans="38:38" x14ac:dyDescent="0.15">
      <c r="AL8685" s="311"/>
    </row>
    <row r="8686" spans="38:38" x14ac:dyDescent="0.15">
      <c r="AL8686" s="311"/>
    </row>
    <row r="8687" spans="38:38" x14ac:dyDescent="0.15">
      <c r="AL8687" s="311"/>
    </row>
    <row r="8688" spans="38:38" x14ac:dyDescent="0.15">
      <c r="AL8688" s="311"/>
    </row>
    <row r="8689" spans="38:38" x14ac:dyDescent="0.15">
      <c r="AL8689" s="311"/>
    </row>
    <row r="8690" spans="38:38" x14ac:dyDescent="0.15">
      <c r="AL8690" s="311"/>
    </row>
    <row r="8691" spans="38:38" x14ac:dyDescent="0.15">
      <c r="AL8691" s="311"/>
    </row>
    <row r="8692" spans="38:38" x14ac:dyDescent="0.15">
      <c r="AL8692" s="311"/>
    </row>
    <row r="8693" spans="38:38" x14ac:dyDescent="0.15">
      <c r="AL8693" s="311"/>
    </row>
    <row r="8694" spans="38:38" x14ac:dyDescent="0.15">
      <c r="AL8694" s="311"/>
    </row>
    <row r="8695" spans="38:38" x14ac:dyDescent="0.15">
      <c r="AL8695" s="311"/>
    </row>
    <row r="8696" spans="38:38" x14ac:dyDescent="0.15">
      <c r="AL8696" s="311"/>
    </row>
    <row r="8697" spans="38:38" x14ac:dyDescent="0.15">
      <c r="AL8697" s="311"/>
    </row>
    <row r="8698" spans="38:38" x14ac:dyDescent="0.15">
      <c r="AL8698" s="311"/>
    </row>
    <row r="8699" spans="38:38" x14ac:dyDescent="0.15">
      <c r="AL8699" s="311"/>
    </row>
    <row r="8700" spans="38:38" x14ac:dyDescent="0.15">
      <c r="AL8700" s="311"/>
    </row>
    <row r="8701" spans="38:38" x14ac:dyDescent="0.15">
      <c r="AL8701" s="311"/>
    </row>
    <row r="8702" spans="38:38" x14ac:dyDescent="0.15">
      <c r="AL8702" s="311"/>
    </row>
    <row r="8703" spans="38:38" x14ac:dyDescent="0.15">
      <c r="AL8703" s="311"/>
    </row>
    <row r="8704" spans="38:38" x14ac:dyDescent="0.15">
      <c r="AL8704" s="311"/>
    </row>
    <row r="8705" spans="38:38" x14ac:dyDescent="0.15">
      <c r="AL8705" s="311"/>
    </row>
    <row r="8706" spans="38:38" x14ac:dyDescent="0.15">
      <c r="AL8706" s="311"/>
    </row>
    <row r="8707" spans="38:38" x14ac:dyDescent="0.15">
      <c r="AL8707" s="311"/>
    </row>
    <row r="8708" spans="38:38" x14ac:dyDescent="0.15">
      <c r="AL8708" s="311"/>
    </row>
    <row r="8709" spans="38:38" x14ac:dyDescent="0.15">
      <c r="AL8709" s="311"/>
    </row>
    <row r="8710" spans="38:38" x14ac:dyDescent="0.15">
      <c r="AL8710" s="311"/>
    </row>
    <row r="8711" spans="38:38" x14ac:dyDescent="0.15">
      <c r="AL8711" s="311"/>
    </row>
    <row r="8712" spans="38:38" x14ac:dyDescent="0.15">
      <c r="AL8712" s="311"/>
    </row>
    <row r="8713" spans="38:38" x14ac:dyDescent="0.15">
      <c r="AL8713" s="311"/>
    </row>
    <row r="8714" spans="38:38" x14ac:dyDescent="0.15">
      <c r="AL8714" s="311"/>
    </row>
    <row r="8715" spans="38:38" x14ac:dyDescent="0.15">
      <c r="AL8715" s="311"/>
    </row>
    <row r="8716" spans="38:38" x14ac:dyDescent="0.15">
      <c r="AL8716" s="311"/>
    </row>
    <row r="8717" spans="38:38" x14ac:dyDescent="0.15">
      <c r="AL8717" s="311"/>
    </row>
    <row r="8718" spans="38:38" x14ac:dyDescent="0.15">
      <c r="AL8718" s="311"/>
    </row>
    <row r="8719" spans="38:38" x14ac:dyDescent="0.15">
      <c r="AL8719" s="311"/>
    </row>
    <row r="8720" spans="38:38" x14ac:dyDescent="0.15">
      <c r="AL8720" s="311"/>
    </row>
    <row r="8721" spans="38:38" x14ac:dyDescent="0.15">
      <c r="AL8721" s="311"/>
    </row>
    <row r="8722" spans="38:38" x14ac:dyDescent="0.15">
      <c r="AL8722" s="311"/>
    </row>
    <row r="8723" spans="38:38" x14ac:dyDescent="0.15">
      <c r="AL8723" s="311"/>
    </row>
    <row r="8724" spans="38:38" x14ac:dyDescent="0.15">
      <c r="AL8724" s="311"/>
    </row>
    <row r="8725" spans="38:38" x14ac:dyDescent="0.15">
      <c r="AL8725" s="311"/>
    </row>
    <row r="8726" spans="38:38" x14ac:dyDescent="0.15">
      <c r="AL8726" s="311"/>
    </row>
    <row r="8727" spans="38:38" x14ac:dyDescent="0.15">
      <c r="AL8727" s="311"/>
    </row>
    <row r="8728" spans="38:38" x14ac:dyDescent="0.15">
      <c r="AL8728" s="311"/>
    </row>
    <row r="8729" spans="38:38" x14ac:dyDescent="0.15">
      <c r="AL8729" s="311"/>
    </row>
    <row r="8730" spans="38:38" x14ac:dyDescent="0.15">
      <c r="AL8730" s="311"/>
    </row>
    <row r="8731" spans="38:38" x14ac:dyDescent="0.15">
      <c r="AL8731" s="311"/>
    </row>
    <row r="8732" spans="38:38" x14ac:dyDescent="0.15">
      <c r="AL8732" s="311"/>
    </row>
    <row r="8733" spans="38:38" x14ac:dyDescent="0.15">
      <c r="AL8733" s="311"/>
    </row>
    <row r="8734" spans="38:38" x14ac:dyDescent="0.15">
      <c r="AL8734" s="311"/>
    </row>
    <row r="8735" spans="38:38" x14ac:dyDescent="0.15">
      <c r="AL8735" s="311"/>
    </row>
    <row r="8736" spans="38:38" x14ac:dyDescent="0.15">
      <c r="AL8736" s="311"/>
    </row>
    <row r="8737" spans="38:38" x14ac:dyDescent="0.15">
      <c r="AL8737" s="311"/>
    </row>
    <row r="8738" spans="38:38" x14ac:dyDescent="0.15">
      <c r="AL8738" s="311"/>
    </row>
    <row r="8739" spans="38:38" x14ac:dyDescent="0.15">
      <c r="AL8739" s="311"/>
    </row>
    <row r="8740" spans="38:38" x14ac:dyDescent="0.15">
      <c r="AL8740" s="311"/>
    </row>
    <row r="8741" spans="38:38" x14ac:dyDescent="0.15">
      <c r="AL8741" s="311"/>
    </row>
    <row r="8742" spans="38:38" x14ac:dyDescent="0.15">
      <c r="AL8742" s="311"/>
    </row>
    <row r="8743" spans="38:38" x14ac:dyDescent="0.15">
      <c r="AL8743" s="311"/>
    </row>
    <row r="8744" spans="38:38" x14ac:dyDescent="0.15">
      <c r="AL8744" s="311"/>
    </row>
    <row r="8745" spans="38:38" x14ac:dyDescent="0.15">
      <c r="AL8745" s="311"/>
    </row>
    <row r="8746" spans="38:38" x14ac:dyDescent="0.15">
      <c r="AL8746" s="311"/>
    </row>
    <row r="8747" spans="38:38" x14ac:dyDescent="0.15">
      <c r="AL8747" s="311"/>
    </row>
    <row r="8748" spans="38:38" x14ac:dyDescent="0.15">
      <c r="AL8748" s="311"/>
    </row>
    <row r="8749" spans="38:38" x14ac:dyDescent="0.15">
      <c r="AL8749" s="311"/>
    </row>
    <row r="8750" spans="38:38" x14ac:dyDescent="0.15">
      <c r="AL8750" s="311"/>
    </row>
    <row r="8751" spans="38:38" x14ac:dyDescent="0.15">
      <c r="AL8751" s="311"/>
    </row>
    <row r="8752" spans="38:38" x14ac:dyDescent="0.15">
      <c r="AL8752" s="311"/>
    </row>
    <row r="8753" spans="38:38" x14ac:dyDescent="0.15">
      <c r="AL8753" s="311"/>
    </row>
    <row r="8754" spans="38:38" x14ac:dyDescent="0.15">
      <c r="AL8754" s="311"/>
    </row>
    <row r="8755" spans="38:38" x14ac:dyDescent="0.15">
      <c r="AL8755" s="311"/>
    </row>
    <row r="8756" spans="38:38" x14ac:dyDescent="0.15">
      <c r="AL8756" s="311"/>
    </row>
    <row r="8757" spans="38:38" x14ac:dyDescent="0.15">
      <c r="AL8757" s="311"/>
    </row>
    <row r="8758" spans="38:38" x14ac:dyDescent="0.15">
      <c r="AL8758" s="311"/>
    </row>
    <row r="8759" spans="38:38" x14ac:dyDescent="0.15">
      <c r="AL8759" s="311"/>
    </row>
    <row r="8760" spans="38:38" x14ac:dyDescent="0.15">
      <c r="AL8760" s="311"/>
    </row>
    <row r="8761" spans="38:38" x14ac:dyDescent="0.15">
      <c r="AL8761" s="311"/>
    </row>
    <row r="8762" spans="38:38" x14ac:dyDescent="0.15">
      <c r="AL8762" s="311"/>
    </row>
    <row r="8763" spans="38:38" x14ac:dyDescent="0.15">
      <c r="AL8763" s="311"/>
    </row>
    <row r="8764" spans="38:38" x14ac:dyDescent="0.15">
      <c r="AL8764" s="311"/>
    </row>
    <row r="8765" spans="38:38" x14ac:dyDescent="0.15">
      <c r="AL8765" s="311"/>
    </row>
    <row r="8766" spans="38:38" x14ac:dyDescent="0.15">
      <c r="AL8766" s="311"/>
    </row>
    <row r="8767" spans="38:38" x14ac:dyDescent="0.15">
      <c r="AL8767" s="311"/>
    </row>
    <row r="8768" spans="38:38" x14ac:dyDescent="0.15">
      <c r="AL8768" s="311"/>
    </row>
    <row r="8769" spans="38:38" x14ac:dyDescent="0.15">
      <c r="AL8769" s="311"/>
    </row>
    <row r="8770" spans="38:38" x14ac:dyDescent="0.15">
      <c r="AL8770" s="311"/>
    </row>
    <row r="8771" spans="38:38" x14ac:dyDescent="0.15">
      <c r="AL8771" s="311"/>
    </row>
    <row r="8772" spans="38:38" x14ac:dyDescent="0.15">
      <c r="AL8772" s="311"/>
    </row>
    <row r="8773" spans="38:38" x14ac:dyDescent="0.15">
      <c r="AL8773" s="311"/>
    </row>
    <row r="8774" spans="38:38" x14ac:dyDescent="0.15">
      <c r="AL8774" s="311"/>
    </row>
    <row r="8775" spans="38:38" x14ac:dyDescent="0.15">
      <c r="AL8775" s="311"/>
    </row>
    <row r="8776" spans="38:38" x14ac:dyDescent="0.15">
      <c r="AL8776" s="311"/>
    </row>
    <row r="8777" spans="38:38" x14ac:dyDescent="0.15">
      <c r="AL8777" s="311"/>
    </row>
    <row r="8778" spans="38:38" x14ac:dyDescent="0.15">
      <c r="AL8778" s="311"/>
    </row>
    <row r="8779" spans="38:38" x14ac:dyDescent="0.15">
      <c r="AL8779" s="311"/>
    </row>
    <row r="8780" spans="38:38" x14ac:dyDescent="0.15">
      <c r="AL8780" s="311"/>
    </row>
    <row r="8781" spans="38:38" x14ac:dyDescent="0.15">
      <c r="AL8781" s="311"/>
    </row>
    <row r="8782" spans="38:38" x14ac:dyDescent="0.15">
      <c r="AL8782" s="311"/>
    </row>
    <row r="8783" spans="38:38" x14ac:dyDescent="0.15">
      <c r="AL8783" s="311"/>
    </row>
    <row r="8784" spans="38:38" x14ac:dyDescent="0.15">
      <c r="AL8784" s="311"/>
    </row>
    <row r="8785" spans="38:38" x14ac:dyDescent="0.15">
      <c r="AL8785" s="311"/>
    </row>
    <row r="8786" spans="38:38" x14ac:dyDescent="0.15">
      <c r="AL8786" s="311"/>
    </row>
    <row r="8787" spans="38:38" x14ac:dyDescent="0.15">
      <c r="AL8787" s="311"/>
    </row>
    <row r="8788" spans="38:38" x14ac:dyDescent="0.15">
      <c r="AL8788" s="311"/>
    </row>
    <row r="8789" spans="38:38" x14ac:dyDescent="0.15">
      <c r="AL8789" s="311"/>
    </row>
    <row r="8790" spans="38:38" x14ac:dyDescent="0.15">
      <c r="AL8790" s="311"/>
    </row>
    <row r="8791" spans="38:38" x14ac:dyDescent="0.15">
      <c r="AL8791" s="311"/>
    </row>
    <row r="8792" spans="38:38" x14ac:dyDescent="0.15">
      <c r="AL8792" s="311"/>
    </row>
    <row r="8793" spans="38:38" x14ac:dyDescent="0.15">
      <c r="AL8793" s="311"/>
    </row>
    <row r="8794" spans="38:38" x14ac:dyDescent="0.15">
      <c r="AL8794" s="311"/>
    </row>
    <row r="8795" spans="38:38" x14ac:dyDescent="0.15">
      <c r="AL8795" s="311"/>
    </row>
    <row r="8796" spans="38:38" x14ac:dyDescent="0.15">
      <c r="AL8796" s="311"/>
    </row>
    <row r="8797" spans="38:38" x14ac:dyDescent="0.15">
      <c r="AL8797" s="311"/>
    </row>
    <row r="8798" spans="38:38" x14ac:dyDescent="0.15">
      <c r="AL8798" s="311"/>
    </row>
    <row r="8799" spans="38:38" x14ac:dyDescent="0.15">
      <c r="AL8799" s="311"/>
    </row>
    <row r="8800" spans="38:38" x14ac:dyDescent="0.15">
      <c r="AL8800" s="311"/>
    </row>
    <row r="8801" spans="38:38" x14ac:dyDescent="0.15">
      <c r="AL8801" s="311"/>
    </row>
    <row r="8802" spans="38:38" x14ac:dyDescent="0.15">
      <c r="AL8802" s="311"/>
    </row>
    <row r="8803" spans="38:38" x14ac:dyDescent="0.15">
      <c r="AL8803" s="311"/>
    </row>
    <row r="8804" spans="38:38" x14ac:dyDescent="0.15">
      <c r="AL8804" s="311"/>
    </row>
    <row r="8805" spans="38:38" x14ac:dyDescent="0.15">
      <c r="AL8805" s="311"/>
    </row>
    <row r="8806" spans="38:38" x14ac:dyDescent="0.15">
      <c r="AL8806" s="311"/>
    </row>
    <row r="8807" spans="38:38" x14ac:dyDescent="0.15">
      <c r="AL8807" s="311"/>
    </row>
    <row r="8808" spans="38:38" x14ac:dyDescent="0.15">
      <c r="AL8808" s="311"/>
    </row>
    <row r="8809" spans="38:38" x14ac:dyDescent="0.15">
      <c r="AL8809" s="311"/>
    </row>
    <row r="8810" spans="38:38" x14ac:dyDescent="0.15">
      <c r="AL8810" s="311"/>
    </row>
    <row r="8811" spans="38:38" x14ac:dyDescent="0.15">
      <c r="AL8811" s="311"/>
    </row>
    <row r="8812" spans="38:38" x14ac:dyDescent="0.15">
      <c r="AL8812" s="311"/>
    </row>
    <row r="8813" spans="38:38" x14ac:dyDescent="0.15">
      <c r="AL8813" s="311"/>
    </row>
    <row r="8814" spans="38:38" x14ac:dyDescent="0.15">
      <c r="AL8814" s="311"/>
    </row>
    <row r="8815" spans="38:38" x14ac:dyDescent="0.15">
      <c r="AL8815" s="311"/>
    </row>
    <row r="8816" spans="38:38" x14ac:dyDescent="0.15">
      <c r="AL8816" s="311"/>
    </row>
    <row r="8817" spans="38:38" x14ac:dyDescent="0.15">
      <c r="AL8817" s="311"/>
    </row>
    <row r="8818" spans="38:38" x14ac:dyDescent="0.15">
      <c r="AL8818" s="311"/>
    </row>
    <row r="8819" spans="38:38" x14ac:dyDescent="0.15">
      <c r="AL8819" s="311"/>
    </row>
    <row r="8820" spans="38:38" x14ac:dyDescent="0.15">
      <c r="AL8820" s="311"/>
    </row>
    <row r="8821" spans="38:38" x14ac:dyDescent="0.15">
      <c r="AL8821" s="311"/>
    </row>
    <row r="8822" spans="38:38" x14ac:dyDescent="0.15">
      <c r="AL8822" s="311"/>
    </row>
    <row r="8823" spans="38:38" x14ac:dyDescent="0.15">
      <c r="AL8823" s="311"/>
    </row>
    <row r="8824" spans="38:38" x14ac:dyDescent="0.15">
      <c r="AL8824" s="311"/>
    </row>
    <row r="8825" spans="38:38" x14ac:dyDescent="0.15">
      <c r="AL8825" s="311"/>
    </row>
    <row r="8826" spans="38:38" x14ac:dyDescent="0.15">
      <c r="AL8826" s="311"/>
    </row>
    <row r="8827" spans="38:38" x14ac:dyDescent="0.15">
      <c r="AL8827" s="311"/>
    </row>
    <row r="8828" spans="38:38" x14ac:dyDescent="0.15">
      <c r="AL8828" s="311"/>
    </row>
    <row r="8829" spans="38:38" x14ac:dyDescent="0.15">
      <c r="AL8829" s="311"/>
    </row>
    <row r="8830" spans="38:38" x14ac:dyDescent="0.15">
      <c r="AL8830" s="311"/>
    </row>
    <row r="8831" spans="38:38" x14ac:dyDescent="0.15">
      <c r="AL8831" s="311"/>
    </row>
    <row r="8832" spans="38:38" x14ac:dyDescent="0.15">
      <c r="AL8832" s="311"/>
    </row>
    <row r="8833" spans="38:38" x14ac:dyDescent="0.15">
      <c r="AL8833" s="311"/>
    </row>
    <row r="8834" spans="38:38" x14ac:dyDescent="0.15">
      <c r="AL8834" s="311"/>
    </row>
    <row r="8835" spans="38:38" x14ac:dyDescent="0.15">
      <c r="AL8835" s="311"/>
    </row>
    <row r="8836" spans="38:38" x14ac:dyDescent="0.15">
      <c r="AL8836" s="311"/>
    </row>
    <row r="8837" spans="38:38" x14ac:dyDescent="0.15">
      <c r="AL8837" s="311"/>
    </row>
    <row r="8838" spans="38:38" x14ac:dyDescent="0.15">
      <c r="AL8838" s="311"/>
    </row>
    <row r="8839" spans="38:38" x14ac:dyDescent="0.15">
      <c r="AL8839" s="311"/>
    </row>
    <row r="8840" spans="38:38" x14ac:dyDescent="0.15">
      <c r="AL8840" s="311"/>
    </row>
    <row r="8841" spans="38:38" x14ac:dyDescent="0.15">
      <c r="AL8841" s="311"/>
    </row>
    <row r="8842" spans="38:38" x14ac:dyDescent="0.15">
      <c r="AL8842" s="311"/>
    </row>
    <row r="8843" spans="38:38" x14ac:dyDescent="0.15">
      <c r="AL8843" s="311"/>
    </row>
    <row r="8844" spans="38:38" x14ac:dyDescent="0.15">
      <c r="AL8844" s="311"/>
    </row>
    <row r="8845" spans="38:38" x14ac:dyDescent="0.15">
      <c r="AL8845" s="311"/>
    </row>
    <row r="8846" spans="38:38" x14ac:dyDescent="0.15">
      <c r="AL8846" s="311"/>
    </row>
    <row r="8847" spans="38:38" x14ac:dyDescent="0.15">
      <c r="AL8847" s="311"/>
    </row>
    <row r="8848" spans="38:38" x14ac:dyDescent="0.15">
      <c r="AL8848" s="311"/>
    </row>
    <row r="8849" spans="38:38" x14ac:dyDescent="0.15">
      <c r="AL8849" s="311"/>
    </row>
    <row r="8850" spans="38:38" x14ac:dyDescent="0.15">
      <c r="AL8850" s="311"/>
    </row>
    <row r="8851" spans="38:38" x14ac:dyDescent="0.15">
      <c r="AL8851" s="311"/>
    </row>
    <row r="8852" spans="38:38" x14ac:dyDescent="0.15">
      <c r="AL8852" s="311"/>
    </row>
    <row r="8853" spans="38:38" x14ac:dyDescent="0.15">
      <c r="AL8853" s="311"/>
    </row>
    <row r="8854" spans="38:38" x14ac:dyDescent="0.15">
      <c r="AL8854" s="311"/>
    </row>
    <row r="8855" spans="38:38" x14ac:dyDescent="0.15">
      <c r="AL8855" s="311"/>
    </row>
    <row r="8856" spans="38:38" x14ac:dyDescent="0.15">
      <c r="AL8856" s="311"/>
    </row>
    <row r="8857" spans="38:38" x14ac:dyDescent="0.15">
      <c r="AL8857" s="311"/>
    </row>
    <row r="8858" spans="38:38" x14ac:dyDescent="0.15">
      <c r="AL8858" s="311"/>
    </row>
    <row r="8859" spans="38:38" x14ac:dyDescent="0.15">
      <c r="AL8859" s="311"/>
    </row>
    <row r="8860" spans="38:38" x14ac:dyDescent="0.15">
      <c r="AL8860" s="311"/>
    </row>
    <row r="8861" spans="38:38" x14ac:dyDescent="0.15">
      <c r="AL8861" s="311"/>
    </row>
    <row r="8862" spans="38:38" x14ac:dyDescent="0.15">
      <c r="AL8862" s="311"/>
    </row>
    <row r="8863" spans="38:38" x14ac:dyDescent="0.15">
      <c r="AL8863" s="311"/>
    </row>
    <row r="8864" spans="38:38" x14ac:dyDescent="0.15">
      <c r="AL8864" s="311"/>
    </row>
    <row r="8865" spans="38:38" x14ac:dyDescent="0.15">
      <c r="AL8865" s="311"/>
    </row>
    <row r="8866" spans="38:38" x14ac:dyDescent="0.15">
      <c r="AL8866" s="311"/>
    </row>
    <row r="8867" spans="38:38" x14ac:dyDescent="0.15">
      <c r="AL8867" s="311"/>
    </row>
    <row r="8868" spans="38:38" x14ac:dyDescent="0.15">
      <c r="AL8868" s="311"/>
    </row>
    <row r="8869" spans="38:38" x14ac:dyDescent="0.15">
      <c r="AL8869" s="311"/>
    </row>
    <row r="8870" spans="38:38" x14ac:dyDescent="0.15">
      <c r="AL8870" s="311"/>
    </row>
    <row r="8871" spans="38:38" x14ac:dyDescent="0.15">
      <c r="AL8871" s="311"/>
    </row>
    <row r="8872" spans="38:38" x14ac:dyDescent="0.15">
      <c r="AL8872" s="311"/>
    </row>
    <row r="8873" spans="38:38" x14ac:dyDescent="0.15">
      <c r="AL8873" s="311"/>
    </row>
    <row r="8874" spans="38:38" x14ac:dyDescent="0.15">
      <c r="AL8874" s="311"/>
    </row>
    <row r="8875" spans="38:38" x14ac:dyDescent="0.15">
      <c r="AL8875" s="311"/>
    </row>
    <row r="8876" spans="38:38" x14ac:dyDescent="0.15">
      <c r="AL8876" s="311"/>
    </row>
    <row r="8877" spans="38:38" x14ac:dyDescent="0.15">
      <c r="AL8877" s="311"/>
    </row>
    <row r="8878" spans="38:38" x14ac:dyDescent="0.15">
      <c r="AL8878" s="311"/>
    </row>
    <row r="8879" spans="38:38" x14ac:dyDescent="0.15">
      <c r="AL8879" s="311"/>
    </row>
    <row r="8880" spans="38:38" x14ac:dyDescent="0.15">
      <c r="AL8880" s="311"/>
    </row>
    <row r="8881" spans="38:38" x14ac:dyDescent="0.15">
      <c r="AL8881" s="311"/>
    </row>
    <row r="8882" spans="38:38" x14ac:dyDescent="0.15">
      <c r="AL8882" s="311"/>
    </row>
    <row r="8883" spans="38:38" x14ac:dyDescent="0.15">
      <c r="AL8883" s="311"/>
    </row>
    <row r="8884" spans="38:38" x14ac:dyDescent="0.15">
      <c r="AL8884" s="311"/>
    </row>
    <row r="8885" spans="38:38" x14ac:dyDescent="0.15">
      <c r="AL8885" s="311"/>
    </row>
    <row r="8886" spans="38:38" x14ac:dyDescent="0.15">
      <c r="AL8886" s="311"/>
    </row>
    <row r="8887" spans="38:38" x14ac:dyDescent="0.15">
      <c r="AL8887" s="311"/>
    </row>
    <row r="8888" spans="38:38" x14ac:dyDescent="0.15">
      <c r="AL8888" s="311"/>
    </row>
    <row r="8889" spans="38:38" x14ac:dyDescent="0.15">
      <c r="AL8889" s="311"/>
    </row>
    <row r="8890" spans="38:38" x14ac:dyDescent="0.15">
      <c r="AL8890" s="311"/>
    </row>
    <row r="8891" spans="38:38" x14ac:dyDescent="0.15">
      <c r="AL8891" s="311"/>
    </row>
    <row r="8892" spans="38:38" x14ac:dyDescent="0.15">
      <c r="AL8892" s="311"/>
    </row>
    <row r="8893" spans="38:38" x14ac:dyDescent="0.15">
      <c r="AL8893" s="311"/>
    </row>
    <row r="8894" spans="38:38" x14ac:dyDescent="0.15">
      <c r="AL8894" s="311"/>
    </row>
    <row r="8895" spans="38:38" x14ac:dyDescent="0.15">
      <c r="AL8895" s="311"/>
    </row>
    <row r="8896" spans="38:38" x14ac:dyDescent="0.15">
      <c r="AL8896" s="311"/>
    </row>
    <row r="8897" spans="38:38" x14ac:dyDescent="0.15">
      <c r="AL8897" s="311"/>
    </row>
    <row r="8898" spans="38:38" x14ac:dyDescent="0.15">
      <c r="AL8898" s="311"/>
    </row>
    <row r="8899" spans="38:38" x14ac:dyDescent="0.15">
      <c r="AL8899" s="311"/>
    </row>
    <row r="8900" spans="38:38" x14ac:dyDescent="0.15">
      <c r="AL8900" s="311"/>
    </row>
    <row r="8901" spans="38:38" x14ac:dyDescent="0.15">
      <c r="AL8901" s="311"/>
    </row>
    <row r="8902" spans="38:38" x14ac:dyDescent="0.15">
      <c r="AL8902" s="311"/>
    </row>
    <row r="8903" spans="38:38" x14ac:dyDescent="0.15">
      <c r="AL8903" s="311"/>
    </row>
    <row r="8904" spans="38:38" x14ac:dyDescent="0.15">
      <c r="AL8904" s="311"/>
    </row>
    <row r="8905" spans="38:38" x14ac:dyDescent="0.15">
      <c r="AL8905" s="311"/>
    </row>
    <row r="8906" spans="38:38" x14ac:dyDescent="0.15">
      <c r="AL8906" s="311"/>
    </row>
    <row r="8907" spans="38:38" x14ac:dyDescent="0.15">
      <c r="AL8907" s="311"/>
    </row>
    <row r="8908" spans="38:38" x14ac:dyDescent="0.15">
      <c r="AL8908" s="311"/>
    </row>
    <row r="8909" spans="38:38" x14ac:dyDescent="0.15">
      <c r="AL8909" s="311"/>
    </row>
    <row r="8910" spans="38:38" x14ac:dyDescent="0.15">
      <c r="AL8910" s="311"/>
    </row>
    <row r="8911" spans="38:38" x14ac:dyDescent="0.15">
      <c r="AL8911" s="311"/>
    </row>
    <row r="8912" spans="38:38" x14ac:dyDescent="0.15">
      <c r="AL8912" s="311"/>
    </row>
    <row r="8913" spans="38:38" x14ac:dyDescent="0.15">
      <c r="AL8913" s="311"/>
    </row>
    <row r="8914" spans="38:38" x14ac:dyDescent="0.15">
      <c r="AL8914" s="311"/>
    </row>
    <row r="8915" spans="38:38" x14ac:dyDescent="0.15">
      <c r="AL8915" s="311"/>
    </row>
    <row r="8916" spans="38:38" x14ac:dyDescent="0.15">
      <c r="AL8916" s="311"/>
    </row>
    <row r="8917" spans="38:38" x14ac:dyDescent="0.15">
      <c r="AL8917" s="311"/>
    </row>
    <row r="8918" spans="38:38" x14ac:dyDescent="0.15">
      <c r="AL8918" s="311"/>
    </row>
    <row r="8919" spans="38:38" x14ac:dyDescent="0.15">
      <c r="AL8919" s="311"/>
    </row>
    <row r="8920" spans="38:38" x14ac:dyDescent="0.15">
      <c r="AL8920" s="311"/>
    </row>
    <row r="8921" spans="38:38" x14ac:dyDescent="0.15">
      <c r="AL8921" s="311"/>
    </row>
    <row r="8922" spans="38:38" x14ac:dyDescent="0.15">
      <c r="AL8922" s="311"/>
    </row>
    <row r="8923" spans="38:38" x14ac:dyDescent="0.15">
      <c r="AL8923" s="311"/>
    </row>
    <row r="8924" spans="38:38" x14ac:dyDescent="0.15">
      <c r="AL8924" s="311"/>
    </row>
    <row r="8925" spans="38:38" x14ac:dyDescent="0.15">
      <c r="AL8925" s="311"/>
    </row>
    <row r="8926" spans="38:38" x14ac:dyDescent="0.15">
      <c r="AL8926" s="311"/>
    </row>
    <row r="8927" spans="38:38" x14ac:dyDescent="0.15">
      <c r="AL8927" s="311"/>
    </row>
    <row r="8928" spans="38:38" x14ac:dyDescent="0.15">
      <c r="AL8928" s="311"/>
    </row>
    <row r="8929" spans="38:38" x14ac:dyDescent="0.15">
      <c r="AL8929" s="311"/>
    </row>
    <row r="8930" spans="38:38" x14ac:dyDescent="0.15">
      <c r="AL8930" s="311"/>
    </row>
    <row r="8931" spans="38:38" x14ac:dyDescent="0.15">
      <c r="AL8931" s="311"/>
    </row>
    <row r="8932" spans="38:38" x14ac:dyDescent="0.15">
      <c r="AL8932" s="311"/>
    </row>
    <row r="8933" spans="38:38" x14ac:dyDescent="0.15">
      <c r="AL8933" s="311"/>
    </row>
    <row r="8934" spans="38:38" x14ac:dyDescent="0.15">
      <c r="AL8934" s="311"/>
    </row>
    <row r="8935" spans="38:38" x14ac:dyDescent="0.15">
      <c r="AL8935" s="311"/>
    </row>
    <row r="8936" spans="38:38" x14ac:dyDescent="0.15">
      <c r="AL8936" s="311"/>
    </row>
    <row r="8937" spans="38:38" x14ac:dyDescent="0.15">
      <c r="AL8937" s="311"/>
    </row>
    <row r="8938" spans="38:38" x14ac:dyDescent="0.15">
      <c r="AL8938" s="311"/>
    </row>
    <row r="8939" spans="38:38" x14ac:dyDescent="0.15">
      <c r="AL8939" s="311"/>
    </row>
    <row r="8940" spans="38:38" x14ac:dyDescent="0.15">
      <c r="AL8940" s="311"/>
    </row>
    <row r="8941" spans="38:38" x14ac:dyDescent="0.15">
      <c r="AL8941" s="311"/>
    </row>
    <row r="8942" spans="38:38" x14ac:dyDescent="0.15">
      <c r="AL8942" s="311"/>
    </row>
    <row r="8943" spans="38:38" x14ac:dyDescent="0.15">
      <c r="AL8943" s="311"/>
    </row>
    <row r="8944" spans="38:38" x14ac:dyDescent="0.15">
      <c r="AL8944" s="311"/>
    </row>
    <row r="8945" spans="38:38" x14ac:dyDescent="0.15">
      <c r="AL8945" s="311"/>
    </row>
    <row r="8946" spans="38:38" x14ac:dyDescent="0.15">
      <c r="AL8946" s="311"/>
    </row>
    <row r="8947" spans="38:38" x14ac:dyDescent="0.15">
      <c r="AL8947" s="311"/>
    </row>
    <row r="8948" spans="38:38" x14ac:dyDescent="0.15">
      <c r="AL8948" s="311"/>
    </row>
    <row r="8949" spans="38:38" x14ac:dyDescent="0.15">
      <c r="AL8949" s="311"/>
    </row>
    <row r="8950" spans="38:38" x14ac:dyDescent="0.15">
      <c r="AL8950" s="311"/>
    </row>
    <row r="8951" spans="38:38" x14ac:dyDescent="0.15">
      <c r="AL8951" s="311"/>
    </row>
    <row r="8952" spans="38:38" x14ac:dyDescent="0.15">
      <c r="AL8952" s="311"/>
    </row>
    <row r="8953" spans="38:38" x14ac:dyDescent="0.15">
      <c r="AL8953" s="311"/>
    </row>
    <row r="8954" spans="38:38" x14ac:dyDescent="0.15">
      <c r="AL8954" s="311"/>
    </row>
    <row r="8955" spans="38:38" x14ac:dyDescent="0.15">
      <c r="AL8955" s="311"/>
    </row>
    <row r="8956" spans="38:38" x14ac:dyDescent="0.15">
      <c r="AL8956" s="311"/>
    </row>
    <row r="8957" spans="38:38" x14ac:dyDescent="0.15">
      <c r="AL8957" s="311"/>
    </row>
    <row r="8958" spans="38:38" x14ac:dyDescent="0.15">
      <c r="AL8958" s="311"/>
    </row>
    <row r="8959" spans="38:38" x14ac:dyDescent="0.15">
      <c r="AL8959" s="311"/>
    </row>
    <row r="8960" spans="38:38" x14ac:dyDescent="0.15">
      <c r="AL8960" s="311"/>
    </row>
    <row r="8961" spans="38:38" x14ac:dyDescent="0.15">
      <c r="AL8961" s="311"/>
    </row>
    <row r="8962" spans="38:38" x14ac:dyDescent="0.15">
      <c r="AL8962" s="311"/>
    </row>
    <row r="8963" spans="38:38" x14ac:dyDescent="0.15">
      <c r="AL8963" s="311"/>
    </row>
    <row r="8964" spans="38:38" x14ac:dyDescent="0.15">
      <c r="AL8964" s="311"/>
    </row>
    <row r="8965" spans="38:38" x14ac:dyDescent="0.15">
      <c r="AL8965" s="311"/>
    </row>
    <row r="8966" spans="38:38" x14ac:dyDescent="0.15">
      <c r="AL8966" s="311"/>
    </row>
    <row r="8967" spans="38:38" x14ac:dyDescent="0.15">
      <c r="AL8967" s="311"/>
    </row>
    <row r="8968" spans="38:38" x14ac:dyDescent="0.15">
      <c r="AL8968" s="311"/>
    </row>
    <row r="8969" spans="38:38" x14ac:dyDescent="0.15">
      <c r="AL8969" s="311"/>
    </row>
    <row r="8970" spans="38:38" x14ac:dyDescent="0.15">
      <c r="AL8970" s="311"/>
    </row>
    <row r="8971" spans="38:38" x14ac:dyDescent="0.15">
      <c r="AL8971" s="311"/>
    </row>
    <row r="8972" spans="38:38" x14ac:dyDescent="0.15">
      <c r="AL8972" s="311"/>
    </row>
    <row r="8973" spans="38:38" x14ac:dyDescent="0.15">
      <c r="AL8973" s="311"/>
    </row>
    <row r="8974" spans="38:38" x14ac:dyDescent="0.15">
      <c r="AL8974" s="311"/>
    </row>
    <row r="8975" spans="38:38" x14ac:dyDescent="0.15">
      <c r="AL8975" s="311"/>
    </row>
    <row r="8976" spans="38:38" x14ac:dyDescent="0.15">
      <c r="AL8976" s="311"/>
    </row>
    <row r="8977" spans="38:38" x14ac:dyDescent="0.15">
      <c r="AL8977" s="311"/>
    </row>
    <row r="8978" spans="38:38" x14ac:dyDescent="0.15">
      <c r="AL8978" s="311"/>
    </row>
    <row r="8979" spans="38:38" x14ac:dyDescent="0.15">
      <c r="AL8979" s="311"/>
    </row>
    <row r="8980" spans="38:38" x14ac:dyDescent="0.15">
      <c r="AL8980" s="311"/>
    </row>
    <row r="8981" spans="38:38" x14ac:dyDescent="0.15">
      <c r="AL8981" s="311"/>
    </row>
    <row r="8982" spans="38:38" x14ac:dyDescent="0.15">
      <c r="AL8982" s="311"/>
    </row>
    <row r="8983" spans="38:38" x14ac:dyDescent="0.15">
      <c r="AL8983" s="311"/>
    </row>
    <row r="8984" spans="38:38" x14ac:dyDescent="0.15">
      <c r="AL8984" s="311"/>
    </row>
    <row r="8985" spans="38:38" x14ac:dyDescent="0.15">
      <c r="AL8985" s="311"/>
    </row>
    <row r="8986" spans="38:38" x14ac:dyDescent="0.15">
      <c r="AL8986" s="311"/>
    </row>
    <row r="8987" spans="38:38" x14ac:dyDescent="0.15">
      <c r="AL8987" s="311"/>
    </row>
    <row r="8988" spans="38:38" x14ac:dyDescent="0.15">
      <c r="AL8988" s="311"/>
    </row>
    <row r="8989" spans="38:38" x14ac:dyDescent="0.15">
      <c r="AL8989" s="311"/>
    </row>
    <row r="8990" spans="38:38" x14ac:dyDescent="0.15">
      <c r="AL8990" s="311"/>
    </row>
    <row r="8991" spans="38:38" x14ac:dyDescent="0.15">
      <c r="AL8991" s="311"/>
    </row>
    <row r="8992" spans="38:38" x14ac:dyDescent="0.15">
      <c r="AL8992" s="311"/>
    </row>
    <row r="8993" spans="38:38" x14ac:dyDescent="0.15">
      <c r="AL8993" s="311"/>
    </row>
    <row r="8994" spans="38:38" x14ac:dyDescent="0.15">
      <c r="AL8994" s="311"/>
    </row>
    <row r="8995" spans="38:38" x14ac:dyDescent="0.15">
      <c r="AL8995" s="311"/>
    </row>
    <row r="8996" spans="38:38" x14ac:dyDescent="0.15">
      <c r="AL8996" s="311"/>
    </row>
    <row r="8997" spans="38:38" x14ac:dyDescent="0.15">
      <c r="AL8997" s="311"/>
    </row>
    <row r="8998" spans="38:38" x14ac:dyDescent="0.15">
      <c r="AL8998" s="311"/>
    </row>
    <row r="8999" spans="38:38" x14ac:dyDescent="0.15">
      <c r="AL8999" s="311"/>
    </row>
    <row r="9000" spans="38:38" x14ac:dyDescent="0.15">
      <c r="AL9000" s="311"/>
    </row>
    <row r="9001" spans="38:38" x14ac:dyDescent="0.15">
      <c r="AL9001" s="311"/>
    </row>
    <row r="9002" spans="38:38" x14ac:dyDescent="0.15">
      <c r="AL9002" s="311"/>
    </row>
    <row r="9003" spans="38:38" x14ac:dyDescent="0.15">
      <c r="AL9003" s="311"/>
    </row>
    <row r="9004" spans="38:38" x14ac:dyDescent="0.15">
      <c r="AL9004" s="311"/>
    </row>
    <row r="9005" spans="38:38" x14ac:dyDescent="0.15">
      <c r="AL9005" s="311"/>
    </row>
    <row r="9006" spans="38:38" x14ac:dyDescent="0.15">
      <c r="AL9006" s="311"/>
    </row>
    <row r="9007" spans="38:38" x14ac:dyDescent="0.15">
      <c r="AL9007" s="311"/>
    </row>
    <row r="9008" spans="38:38" x14ac:dyDescent="0.15">
      <c r="AL9008" s="311"/>
    </row>
    <row r="9009" spans="38:38" x14ac:dyDescent="0.15">
      <c r="AL9009" s="311"/>
    </row>
    <row r="9010" spans="38:38" x14ac:dyDescent="0.15">
      <c r="AL9010" s="311"/>
    </row>
    <row r="9011" spans="38:38" x14ac:dyDescent="0.15">
      <c r="AL9011" s="311"/>
    </row>
    <row r="9012" spans="38:38" x14ac:dyDescent="0.15">
      <c r="AL9012" s="311"/>
    </row>
    <row r="9013" spans="38:38" x14ac:dyDescent="0.15">
      <c r="AL9013" s="311"/>
    </row>
    <row r="9014" spans="38:38" x14ac:dyDescent="0.15">
      <c r="AL9014" s="311"/>
    </row>
    <row r="9015" spans="38:38" x14ac:dyDescent="0.15">
      <c r="AL9015" s="311"/>
    </row>
    <row r="9016" spans="38:38" x14ac:dyDescent="0.15">
      <c r="AL9016" s="311"/>
    </row>
    <row r="9017" spans="38:38" x14ac:dyDescent="0.15">
      <c r="AL9017" s="311"/>
    </row>
    <row r="9018" spans="38:38" x14ac:dyDescent="0.15">
      <c r="AL9018" s="311"/>
    </row>
    <row r="9019" spans="38:38" x14ac:dyDescent="0.15">
      <c r="AL9019" s="311"/>
    </row>
    <row r="9020" spans="38:38" x14ac:dyDescent="0.15">
      <c r="AL9020" s="311"/>
    </row>
    <row r="9021" spans="38:38" x14ac:dyDescent="0.15">
      <c r="AL9021" s="311"/>
    </row>
    <row r="9022" spans="38:38" x14ac:dyDescent="0.15">
      <c r="AL9022" s="311"/>
    </row>
    <row r="9023" spans="38:38" x14ac:dyDescent="0.15">
      <c r="AL9023" s="311"/>
    </row>
    <row r="9024" spans="38:38" x14ac:dyDescent="0.15">
      <c r="AL9024" s="311"/>
    </row>
    <row r="9025" spans="38:38" x14ac:dyDescent="0.15">
      <c r="AL9025" s="311"/>
    </row>
    <row r="9026" spans="38:38" x14ac:dyDescent="0.15">
      <c r="AL9026" s="311"/>
    </row>
    <row r="9027" spans="38:38" x14ac:dyDescent="0.15">
      <c r="AL9027" s="311"/>
    </row>
    <row r="9028" spans="38:38" x14ac:dyDescent="0.15">
      <c r="AL9028" s="311"/>
    </row>
    <row r="9029" spans="38:38" x14ac:dyDescent="0.15">
      <c r="AL9029" s="311"/>
    </row>
    <row r="9030" spans="38:38" x14ac:dyDescent="0.15">
      <c r="AL9030" s="311"/>
    </row>
    <row r="9031" spans="38:38" x14ac:dyDescent="0.15">
      <c r="AL9031" s="311"/>
    </row>
    <row r="9032" spans="38:38" x14ac:dyDescent="0.15">
      <c r="AL9032" s="311"/>
    </row>
    <row r="9033" spans="38:38" x14ac:dyDescent="0.15">
      <c r="AL9033" s="311"/>
    </row>
    <row r="9034" spans="38:38" x14ac:dyDescent="0.15">
      <c r="AL9034" s="311"/>
    </row>
    <row r="9035" spans="38:38" x14ac:dyDescent="0.15">
      <c r="AL9035" s="311"/>
    </row>
    <row r="9036" spans="38:38" x14ac:dyDescent="0.15">
      <c r="AL9036" s="311"/>
    </row>
    <row r="9037" spans="38:38" x14ac:dyDescent="0.15">
      <c r="AL9037" s="311"/>
    </row>
    <row r="9038" spans="38:38" x14ac:dyDescent="0.15">
      <c r="AL9038" s="311"/>
    </row>
    <row r="9039" spans="38:38" x14ac:dyDescent="0.15">
      <c r="AL9039" s="311"/>
    </row>
    <row r="9040" spans="38:38" x14ac:dyDescent="0.15">
      <c r="AL9040" s="311"/>
    </row>
    <row r="9041" spans="38:38" x14ac:dyDescent="0.15">
      <c r="AL9041" s="311"/>
    </row>
    <row r="9042" spans="38:38" x14ac:dyDescent="0.15">
      <c r="AL9042" s="311"/>
    </row>
    <row r="9043" spans="38:38" x14ac:dyDescent="0.15">
      <c r="AL9043" s="311"/>
    </row>
    <row r="9044" spans="38:38" x14ac:dyDescent="0.15">
      <c r="AL9044" s="311"/>
    </row>
    <row r="9045" spans="38:38" x14ac:dyDescent="0.15">
      <c r="AL9045" s="311"/>
    </row>
    <row r="9046" spans="38:38" x14ac:dyDescent="0.15">
      <c r="AL9046" s="311"/>
    </row>
    <row r="9047" spans="38:38" x14ac:dyDescent="0.15">
      <c r="AL9047" s="311"/>
    </row>
    <row r="9048" spans="38:38" x14ac:dyDescent="0.15">
      <c r="AL9048" s="311"/>
    </row>
    <row r="9049" spans="38:38" x14ac:dyDescent="0.15">
      <c r="AL9049" s="311"/>
    </row>
    <row r="9050" spans="38:38" x14ac:dyDescent="0.15">
      <c r="AL9050" s="311"/>
    </row>
    <row r="9051" spans="38:38" x14ac:dyDescent="0.15">
      <c r="AL9051" s="311"/>
    </row>
    <row r="9052" spans="38:38" x14ac:dyDescent="0.15">
      <c r="AL9052" s="311"/>
    </row>
    <row r="9053" spans="38:38" x14ac:dyDescent="0.15">
      <c r="AL9053" s="311"/>
    </row>
    <row r="9054" spans="38:38" x14ac:dyDescent="0.15">
      <c r="AL9054" s="311"/>
    </row>
    <row r="9055" spans="38:38" x14ac:dyDescent="0.15">
      <c r="AL9055" s="311"/>
    </row>
    <row r="9056" spans="38:38" x14ac:dyDescent="0.15">
      <c r="AL9056" s="311"/>
    </row>
    <row r="9057" spans="38:38" x14ac:dyDescent="0.15">
      <c r="AL9057" s="311"/>
    </row>
    <row r="9058" spans="38:38" x14ac:dyDescent="0.15">
      <c r="AL9058" s="311"/>
    </row>
    <row r="9059" spans="38:38" x14ac:dyDescent="0.15">
      <c r="AL9059" s="311"/>
    </row>
    <row r="9060" spans="38:38" x14ac:dyDescent="0.15">
      <c r="AL9060" s="311"/>
    </row>
    <row r="9061" spans="38:38" x14ac:dyDescent="0.15">
      <c r="AL9061" s="311"/>
    </row>
    <row r="9062" spans="38:38" x14ac:dyDescent="0.15">
      <c r="AL9062" s="311"/>
    </row>
    <row r="9063" spans="38:38" x14ac:dyDescent="0.15">
      <c r="AL9063" s="311"/>
    </row>
    <row r="9064" spans="38:38" x14ac:dyDescent="0.15">
      <c r="AL9064" s="311"/>
    </row>
    <row r="9065" spans="38:38" x14ac:dyDescent="0.15">
      <c r="AL9065" s="311"/>
    </row>
    <row r="9066" spans="38:38" x14ac:dyDescent="0.15">
      <c r="AL9066" s="311"/>
    </row>
    <row r="9067" spans="38:38" x14ac:dyDescent="0.15">
      <c r="AL9067" s="311"/>
    </row>
    <row r="9068" spans="38:38" x14ac:dyDescent="0.15">
      <c r="AL9068" s="311"/>
    </row>
    <row r="9069" spans="38:38" x14ac:dyDescent="0.15">
      <c r="AL9069" s="311"/>
    </row>
    <row r="9070" spans="38:38" x14ac:dyDescent="0.15">
      <c r="AL9070" s="311"/>
    </row>
    <row r="9071" spans="38:38" x14ac:dyDescent="0.15">
      <c r="AL9071" s="311"/>
    </row>
    <row r="9072" spans="38:38" x14ac:dyDescent="0.15">
      <c r="AL9072" s="311"/>
    </row>
    <row r="9073" spans="38:38" x14ac:dyDescent="0.15">
      <c r="AL9073" s="311"/>
    </row>
    <row r="9074" spans="38:38" x14ac:dyDescent="0.15">
      <c r="AL9074" s="311"/>
    </row>
    <row r="9075" spans="38:38" x14ac:dyDescent="0.15">
      <c r="AL9075" s="311"/>
    </row>
    <row r="9076" spans="38:38" x14ac:dyDescent="0.15">
      <c r="AL9076" s="311"/>
    </row>
    <row r="9077" spans="38:38" x14ac:dyDescent="0.15">
      <c r="AL9077" s="311"/>
    </row>
    <row r="9078" spans="38:38" x14ac:dyDescent="0.15">
      <c r="AL9078" s="311"/>
    </row>
    <row r="9079" spans="38:38" x14ac:dyDescent="0.15">
      <c r="AL9079" s="311"/>
    </row>
    <row r="9080" spans="38:38" x14ac:dyDescent="0.15">
      <c r="AL9080" s="311"/>
    </row>
    <row r="9081" spans="38:38" x14ac:dyDescent="0.15">
      <c r="AL9081" s="311"/>
    </row>
    <row r="9082" spans="38:38" x14ac:dyDescent="0.15">
      <c r="AL9082" s="311"/>
    </row>
    <row r="9083" spans="38:38" x14ac:dyDescent="0.15">
      <c r="AL9083" s="311"/>
    </row>
    <row r="9084" spans="38:38" x14ac:dyDescent="0.15">
      <c r="AL9084" s="311"/>
    </row>
    <row r="9085" spans="38:38" x14ac:dyDescent="0.15">
      <c r="AL9085" s="311"/>
    </row>
    <row r="9086" spans="38:38" x14ac:dyDescent="0.15">
      <c r="AL9086" s="311"/>
    </row>
    <row r="9087" spans="38:38" x14ac:dyDescent="0.15">
      <c r="AL9087" s="311"/>
    </row>
    <row r="9088" spans="38:38" x14ac:dyDescent="0.15">
      <c r="AL9088" s="311"/>
    </row>
    <row r="9089" spans="38:38" x14ac:dyDescent="0.15">
      <c r="AL9089" s="311"/>
    </row>
    <row r="9090" spans="38:38" x14ac:dyDescent="0.15">
      <c r="AL9090" s="311"/>
    </row>
    <row r="9091" spans="38:38" x14ac:dyDescent="0.15">
      <c r="AL9091" s="311"/>
    </row>
    <row r="9092" spans="38:38" x14ac:dyDescent="0.15">
      <c r="AL9092" s="311"/>
    </row>
    <row r="9093" spans="38:38" x14ac:dyDescent="0.15">
      <c r="AL9093" s="311"/>
    </row>
    <row r="9094" spans="38:38" x14ac:dyDescent="0.15">
      <c r="AL9094" s="311"/>
    </row>
    <row r="9095" spans="38:38" x14ac:dyDescent="0.15">
      <c r="AL9095" s="311"/>
    </row>
    <row r="9096" spans="38:38" x14ac:dyDescent="0.15">
      <c r="AL9096" s="311"/>
    </row>
    <row r="9097" spans="38:38" x14ac:dyDescent="0.15">
      <c r="AL9097" s="311"/>
    </row>
    <row r="9098" spans="38:38" x14ac:dyDescent="0.15">
      <c r="AL9098" s="311"/>
    </row>
    <row r="9099" spans="38:38" x14ac:dyDescent="0.15">
      <c r="AL9099" s="311"/>
    </row>
    <row r="9100" spans="38:38" x14ac:dyDescent="0.15">
      <c r="AL9100" s="311"/>
    </row>
    <row r="9101" spans="38:38" x14ac:dyDescent="0.15">
      <c r="AL9101" s="311"/>
    </row>
    <row r="9102" spans="38:38" x14ac:dyDescent="0.15">
      <c r="AL9102" s="311"/>
    </row>
    <row r="9103" spans="38:38" x14ac:dyDescent="0.15">
      <c r="AL9103" s="311"/>
    </row>
    <row r="9104" spans="38:38" x14ac:dyDescent="0.15">
      <c r="AL9104" s="311"/>
    </row>
    <row r="9105" spans="38:38" x14ac:dyDescent="0.15">
      <c r="AL9105" s="311"/>
    </row>
    <row r="9106" spans="38:38" x14ac:dyDescent="0.15">
      <c r="AL9106" s="311"/>
    </row>
    <row r="9107" spans="38:38" x14ac:dyDescent="0.15">
      <c r="AL9107" s="311"/>
    </row>
    <row r="9108" spans="38:38" x14ac:dyDescent="0.15">
      <c r="AL9108" s="311"/>
    </row>
    <row r="9109" spans="38:38" x14ac:dyDescent="0.15">
      <c r="AL9109" s="311"/>
    </row>
    <row r="9110" spans="38:38" x14ac:dyDescent="0.15">
      <c r="AL9110" s="311"/>
    </row>
    <row r="9111" spans="38:38" x14ac:dyDescent="0.15">
      <c r="AL9111" s="311"/>
    </row>
    <row r="9112" spans="38:38" x14ac:dyDescent="0.15">
      <c r="AL9112" s="311"/>
    </row>
    <row r="9113" spans="38:38" x14ac:dyDescent="0.15">
      <c r="AL9113" s="311"/>
    </row>
    <row r="9114" spans="38:38" x14ac:dyDescent="0.15">
      <c r="AL9114" s="311"/>
    </row>
    <row r="9115" spans="38:38" x14ac:dyDescent="0.15">
      <c r="AL9115" s="311"/>
    </row>
    <row r="9116" spans="38:38" x14ac:dyDescent="0.15">
      <c r="AL9116" s="311"/>
    </row>
    <row r="9117" spans="38:38" x14ac:dyDescent="0.15">
      <c r="AL9117" s="311"/>
    </row>
    <row r="9118" spans="38:38" x14ac:dyDescent="0.15">
      <c r="AL9118" s="311"/>
    </row>
    <row r="9119" spans="38:38" x14ac:dyDescent="0.15">
      <c r="AL9119" s="311"/>
    </row>
    <row r="9120" spans="38:38" x14ac:dyDescent="0.15">
      <c r="AL9120" s="311"/>
    </row>
    <row r="9121" spans="38:38" x14ac:dyDescent="0.15">
      <c r="AL9121" s="311"/>
    </row>
    <row r="9122" spans="38:38" x14ac:dyDescent="0.15">
      <c r="AL9122" s="311"/>
    </row>
    <row r="9123" spans="38:38" x14ac:dyDescent="0.15">
      <c r="AL9123" s="311"/>
    </row>
    <row r="9124" spans="38:38" x14ac:dyDescent="0.15">
      <c r="AL9124" s="311"/>
    </row>
    <row r="9125" spans="38:38" x14ac:dyDescent="0.15">
      <c r="AL9125" s="311"/>
    </row>
    <row r="9126" spans="38:38" x14ac:dyDescent="0.15">
      <c r="AL9126" s="311"/>
    </row>
    <row r="9127" spans="38:38" x14ac:dyDescent="0.15">
      <c r="AL9127" s="311"/>
    </row>
    <row r="9128" spans="38:38" x14ac:dyDescent="0.15">
      <c r="AL9128" s="311"/>
    </row>
    <row r="9129" spans="38:38" x14ac:dyDescent="0.15">
      <c r="AL9129" s="311"/>
    </row>
    <row r="9130" spans="38:38" x14ac:dyDescent="0.15">
      <c r="AL9130" s="311"/>
    </row>
    <row r="9131" spans="38:38" x14ac:dyDescent="0.15">
      <c r="AL9131" s="311"/>
    </row>
    <row r="9132" spans="38:38" x14ac:dyDescent="0.15">
      <c r="AL9132" s="311"/>
    </row>
    <row r="9133" spans="38:38" x14ac:dyDescent="0.15">
      <c r="AL9133" s="311"/>
    </row>
    <row r="9134" spans="38:38" x14ac:dyDescent="0.15">
      <c r="AL9134" s="311"/>
    </row>
    <row r="9135" spans="38:38" x14ac:dyDescent="0.15">
      <c r="AL9135" s="311"/>
    </row>
    <row r="9136" spans="38:38" x14ac:dyDescent="0.15">
      <c r="AL9136" s="311"/>
    </row>
    <row r="9137" spans="38:38" x14ac:dyDescent="0.15">
      <c r="AL9137" s="311"/>
    </row>
    <row r="9138" spans="38:38" x14ac:dyDescent="0.15">
      <c r="AL9138" s="311"/>
    </row>
    <row r="9139" spans="38:38" x14ac:dyDescent="0.15">
      <c r="AL9139" s="311"/>
    </row>
    <row r="9140" spans="38:38" x14ac:dyDescent="0.15">
      <c r="AL9140" s="311"/>
    </row>
  </sheetData>
  <mergeCells count="128">
    <mergeCell ref="B1433:B1446"/>
    <mergeCell ref="B1313:B1336"/>
    <mergeCell ref="C1327:C1350"/>
    <mergeCell ref="B1337:B1360"/>
    <mergeCell ref="C1351:C1374"/>
    <mergeCell ref="B1361:B1384"/>
    <mergeCell ref="C1375:C1398"/>
    <mergeCell ref="B1385:B1408"/>
    <mergeCell ref="C1399:C1422"/>
    <mergeCell ref="B1409:B1432"/>
    <mergeCell ref="C1423:C1446"/>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C1015:C1038"/>
    <mergeCell ref="B1025:B1048"/>
    <mergeCell ref="C1039:C1062"/>
    <mergeCell ref="B1049:B1072"/>
    <mergeCell ref="C1063:C1086"/>
    <mergeCell ref="B1073:B1086"/>
    <mergeCell ref="C895:C918"/>
    <mergeCell ref="B905:B928"/>
    <mergeCell ref="C919:C942"/>
    <mergeCell ref="B929:B952"/>
    <mergeCell ref="C943:C966"/>
    <mergeCell ref="B953:B976"/>
    <mergeCell ref="C967:C990"/>
    <mergeCell ref="B977:B1000"/>
    <mergeCell ref="C991:C1014"/>
    <mergeCell ref="B1001:B1024"/>
    <mergeCell ref="B641:B664"/>
    <mergeCell ref="C655:C678"/>
    <mergeCell ref="B665:B688"/>
    <mergeCell ref="C679:C702"/>
    <mergeCell ref="B689:B712"/>
    <mergeCell ref="C703:C726"/>
    <mergeCell ref="B713:B72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B367:B376"/>
    <mergeCell ref="C367:C390"/>
    <mergeCell ref="B377:B400"/>
    <mergeCell ref="C391:C414"/>
    <mergeCell ref="B401:B424"/>
    <mergeCell ref="C415:C438"/>
    <mergeCell ref="B425:B448"/>
    <mergeCell ref="C439:C462"/>
    <mergeCell ref="B449:B472"/>
    <mergeCell ref="C463:C486"/>
    <mergeCell ref="B473:B496"/>
    <mergeCell ref="C487:C510"/>
    <mergeCell ref="B497:B520"/>
    <mergeCell ref="C511:C534"/>
    <mergeCell ref="B521:B544"/>
    <mergeCell ref="C535:C558"/>
    <mergeCell ref="B545:B568"/>
    <mergeCell ref="C559:C582"/>
    <mergeCell ref="B569:B592"/>
    <mergeCell ref="C583:C606"/>
    <mergeCell ref="B593:B616"/>
    <mergeCell ref="C607:C630"/>
    <mergeCell ref="B617:B640"/>
    <mergeCell ref="C631:C654"/>
    <mergeCell ref="B233:B256"/>
    <mergeCell ref="C247:C270"/>
    <mergeCell ref="B257:B280"/>
    <mergeCell ref="C271:C294"/>
    <mergeCell ref="B281:B304"/>
    <mergeCell ref="C295:C318"/>
    <mergeCell ref="B305:B328"/>
    <mergeCell ref="C319:C342"/>
    <mergeCell ref="B329:B352"/>
    <mergeCell ref="C343:C366"/>
    <mergeCell ref="B353:B366"/>
    <mergeCell ref="R3:S3"/>
    <mergeCell ref="D2:H2"/>
    <mergeCell ref="F3:H3"/>
    <mergeCell ref="B5:C6"/>
    <mergeCell ref="B7:B16"/>
    <mergeCell ref="C7:C30"/>
    <mergeCell ref="B17:B40"/>
    <mergeCell ref="C31:C54"/>
    <mergeCell ref="B41:B64"/>
    <mergeCell ref="C55:C78"/>
    <mergeCell ref="B65:B88"/>
    <mergeCell ref="C79:C102"/>
    <mergeCell ref="B89:B112"/>
    <mergeCell ref="C103:C126"/>
    <mergeCell ref="B113:B136"/>
    <mergeCell ref="C127:C150"/>
    <mergeCell ref="B137:B160"/>
    <mergeCell ref="C151:C174"/>
    <mergeCell ref="B161:B184"/>
    <mergeCell ref="C175:C198"/>
    <mergeCell ref="B185:B208"/>
    <mergeCell ref="C199:C222"/>
    <mergeCell ref="B209:B232"/>
    <mergeCell ref="C223:C246"/>
  </mergeCells>
  <phoneticPr fontId="3"/>
  <dataValidations count="1">
    <dataValidation type="list" allowBlank="1" sqref="F3:H3">
      <formula1>$U$5:$U$14</formula1>
    </dataValidation>
  </dataValidations>
  <pageMargins left="0.70866141732283472" right="0.70866141732283472" top="0.74803149606299213" bottom="0.74803149606299213" header="0.31496062992125984" footer="0.31496062992125984"/>
  <pageSetup paperSize="9" scale="51" fitToHeight="0" orientation="portrait"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成分分析【①分析条件】</vt:lpstr>
      <vt:lpstr>成分分析【②分析結果】春</vt:lpstr>
      <vt:lpstr>成分分析【②分析結果】夏</vt:lpstr>
      <vt:lpstr>成分分析【②分析結果】秋</vt:lpstr>
      <vt:lpstr>成分分析【②分析結果】冬</vt:lpstr>
      <vt:lpstr>4段FP入力・計算表</vt:lpstr>
      <vt:lpstr>4段FP入力・計算表(記入例)</vt:lpstr>
      <vt:lpstr>自動測定機</vt:lpstr>
      <vt:lpstr>'4段FP入力・計算表'!Print_Area</vt:lpstr>
      <vt:lpstr>自動測定機!Print_Area</vt:lpstr>
      <vt:lpstr>成分分析【①分析条件】!Print_Area</vt:lpstr>
      <vt:lpstr>成分分析【②分析結果】夏!Print_Area</vt:lpstr>
      <vt:lpstr>成分分析【②分析結果】秋!Print_Area</vt:lpstr>
      <vt:lpstr>成分分析【②分析結果】春!Print_Area</vt:lpstr>
      <vt:lpstr>成分分析【②分析結果】冬!Print_Area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2017-06-19T06:25:32Z</dcterms:created>
  <dcterms:modified xsi:type="dcterms:W3CDTF">2017-10-13T01:06:13Z</dcterms:modified>
</cp:coreProperties>
</file>