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成分分析【①分析条件】" sheetId="1" r:id="rId1"/>
    <sheet name="成分分析【②分析結果】春" sheetId="2" r:id="rId2"/>
    <sheet name="成分分析【②分析結果】夏" sheetId="3" r:id="rId3"/>
    <sheet name="成分分析【②分析結果】秋" sheetId="4" r:id="rId4"/>
    <sheet name="成分分析【②分析結果】冬" sheetId="5" r:id="rId5"/>
    <sheet name="4段FP入力・計算表" sheetId="6" r:id="rId6"/>
    <sheet name="4段FP入力・計算表(記入例)" sheetId="7" r:id="rId7"/>
    <sheet name="自動測定機" sheetId="8" r:id="rId8"/>
  </sheets>
  <definedNames>
    <definedName name="_xlnm.Print_Area" localSheetId="5">'4段FP入力・計算表'!$A$1:$BV$24</definedName>
    <definedName name="_xlnm.Print_Area" localSheetId="7">'自動測定機'!$A$1:$T$1446</definedName>
    <definedName name="_xlnm.Print_Area" localSheetId="0">'成分分析【①分析条件】'!$A$1:$K$107</definedName>
    <definedName name="_xlnm.Print_Area" localSheetId="2">'成分分析【②分析結果】夏'!$A$1:$BV$30</definedName>
    <definedName name="_xlnm.Print_Area" localSheetId="3">'成分分析【②分析結果】秋'!$A$1:$BV$30</definedName>
    <definedName name="_xlnm.Print_Area" localSheetId="1">'成分分析【②分析結果】春'!$A$1:$BV$30</definedName>
    <definedName name="_xlnm.Print_Area" localSheetId="4">'成分分析【②分析結果】冬'!$A$1:$BV$30</definedName>
  </definedNames>
  <calcPr fullCalcOnLoad="1"/>
</workbook>
</file>

<file path=xl/sharedStrings.xml><?xml version="1.0" encoding="utf-8"?>
<sst xmlns="http://schemas.openxmlformats.org/spreadsheetml/2006/main" count="3877" uniqueCount="649">
  <si>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</si>
  <si>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</si>
  <si>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</si>
  <si>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</si>
  <si>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</si>
  <si>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</si>
  <si>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</si>
  <si>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</si>
  <si>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</si>
  <si>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</si>
  <si>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</si>
  <si>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</si>
  <si>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</si>
  <si>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</si>
  <si>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</si>
  <si>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</si>
  <si>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</si>
  <si>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</si>
  <si>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</si>
  <si>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</si>
  <si>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</si>
  <si>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</si>
  <si>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</si>
  <si>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</si>
  <si>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</si>
  <si>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</si>
  <si>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</si>
  <si>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</si>
  <si>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</si>
  <si>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</si>
  <si>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</si>
  <si>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</si>
  <si>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</si>
  <si>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</si>
  <si>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</si>
  <si>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</si>
  <si>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</si>
  <si>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</si>
  <si>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</si>
  <si>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</si>
  <si>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</si>
  <si>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</si>
  <si>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</si>
  <si>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</si>
  <si>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</si>
  <si>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</si>
  <si>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</si>
  <si>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</si>
  <si>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</si>
  <si>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</si>
  <si>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</si>
  <si>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</si>
  <si>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</si>
  <si>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</si>
  <si>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</si>
  <si>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</si>
  <si>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</si>
  <si>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</si>
  <si>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</si>
  <si>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</si>
  <si>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</si>
  <si>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</si>
  <si>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</si>
  <si>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</si>
  <si>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</si>
  <si>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</si>
  <si>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</si>
  <si>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</si>
  <si>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</si>
  <si>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</si>
  <si>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</si>
  <si>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</si>
  <si>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</si>
  <si>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</si>
  <si>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</si>
  <si>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</si>
  <si>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</si>
  <si>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</si>
  <si>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</si>
  <si>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</si>
  <si>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</si>
  <si>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</si>
  <si>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</si>
  <si>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</si>
  <si>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</si>
  <si>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</si>
  <si>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</si>
  <si>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</si>
  <si>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</si>
  <si>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</si>
  <si>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</si>
  <si>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</si>
  <si>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</si>
  <si>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</si>
  <si>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</si>
  <si>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</si>
  <si>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</si>
  <si>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</si>
  <si>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</si>
  <si>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</si>
  <si>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</si>
  <si>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</si>
  <si>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</si>
  <si>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</si>
  <si>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</si>
  <si>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</si>
  <si>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</si>
  <si>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</si>
  <si>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</si>
  <si>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</si>
  <si>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</si>
  <si>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</si>
  <si>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</si>
  <si>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</si>
  <si>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</si>
  <si>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</si>
  <si>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</si>
  <si>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</si>
  <si>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</si>
  <si>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</si>
  <si>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</si>
  <si>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</si>
  <si>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</si>
  <si>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</si>
  <si>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</si>
  <si>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</si>
  <si>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</si>
  <si>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</si>
  <si>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</si>
  <si>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</si>
  <si>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</si>
  <si>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</si>
  <si>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</si>
  <si>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</si>
  <si>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</si>
  <si>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</si>
  <si>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</si>
  <si>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</si>
  <si>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</si>
  <si>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</si>
  <si>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</si>
  <si>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</si>
  <si>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</si>
  <si>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</si>
  <si>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</si>
  <si>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</si>
  <si>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</si>
  <si>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</si>
  <si>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</si>
  <si>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</si>
  <si>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</si>
  <si>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</si>
  <si>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</si>
  <si>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</si>
  <si>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</si>
  <si>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</si>
  <si>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</si>
  <si>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</si>
  <si>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</si>
  <si>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</si>
  <si>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</si>
  <si>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</si>
  <si>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</si>
  <si>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</si>
  <si>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</si>
  <si>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</si>
  <si>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</si>
  <si>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</si>
  <si>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</si>
  <si>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</si>
  <si>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</si>
  <si>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</si>
  <si>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</si>
  <si>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</si>
  <si>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</si>
  <si>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</si>
  <si>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</si>
  <si>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</si>
  <si>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</si>
  <si>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</si>
  <si>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</si>
  <si>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</si>
  <si>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</si>
  <si>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</si>
  <si>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</si>
  <si>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</si>
  <si>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</si>
  <si>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</si>
  <si>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</si>
  <si>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</si>
  <si>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</si>
  <si>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</si>
  <si>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</si>
  <si>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</si>
  <si>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</si>
  <si>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</si>
  <si>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</si>
  <si>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</si>
  <si>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</si>
  <si>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</si>
  <si>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</si>
  <si>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</si>
  <si>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</si>
  <si>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</si>
  <si>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</si>
  <si>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</si>
  <si>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</si>
  <si>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</si>
  <si>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</si>
  <si>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</si>
  <si>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</si>
  <si>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</si>
  <si>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</si>
  <si>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</si>
  <si>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</si>
  <si>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</si>
  <si>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</si>
  <si>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</si>
  <si>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</si>
  <si>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</si>
  <si>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</si>
  <si>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</si>
  <si>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</si>
  <si>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</si>
  <si>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</si>
  <si>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</si>
  <si>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</si>
  <si>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</si>
  <si>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</si>
  <si>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</si>
  <si>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</si>
  <si>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</si>
  <si>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</si>
  <si>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</si>
  <si>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</si>
  <si>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</si>
  <si>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</si>
  <si>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</si>
  <si>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</si>
  <si>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</si>
  <si>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</si>
  <si>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</si>
  <si>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</si>
  <si>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</si>
  <si>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</si>
  <si>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</si>
  <si>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</si>
  <si>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</si>
  <si>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</si>
  <si>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</si>
  <si>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</si>
  <si>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</si>
  <si>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</si>
  <si>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</si>
  <si>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</si>
  <si>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</si>
  <si>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</si>
  <si>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</si>
  <si>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</si>
  <si>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</si>
  <si>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</si>
  <si>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</si>
  <si>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</si>
  <si>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</si>
  <si>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</si>
  <si>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</si>
  <si>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</si>
  <si>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</si>
  <si>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</si>
  <si>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</si>
  <si>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</si>
  <si>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</si>
  <si>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</si>
  <si>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</si>
  <si>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</si>
  <si>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</si>
  <si>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</si>
  <si>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</si>
  <si>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</si>
  <si>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</si>
  <si>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</si>
  <si>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</si>
  <si>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</si>
  <si>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</si>
  <si>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</si>
  <si>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</si>
  <si>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</si>
  <si>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</si>
  <si>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</si>
  <si>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</si>
  <si>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</si>
  <si>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</si>
  <si>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</si>
  <si>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</si>
  <si>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</si>
  <si>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</si>
  <si>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</si>
  <si>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</si>
  <si>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</si>
  <si>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</si>
  <si>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</si>
  <si>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</si>
  <si>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</si>
  <si>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</si>
  <si>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</si>
  <si>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</si>
  <si>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</si>
  <si>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</si>
  <si>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</si>
  <si>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</si>
  <si>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</si>
  <si>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</si>
  <si>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</si>
  <si>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</si>
  <si>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</si>
  <si>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</si>
  <si>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</si>
  <si>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</si>
  <si>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t>PM2.5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</si>
  <si>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</si>
  <si>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</si>
  <si>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</si>
  <si>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</si>
  <si>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</si>
  <si>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</si>
  <si>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</si>
  <si>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</si>
  <si>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</si>
  <si>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</si>
  <si>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</si>
  <si>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</si>
  <si>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</si>
  <si>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</si>
  <si>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OC1</t>
  </si>
  <si>
    <t>OC2</t>
  </si>
  <si>
    <t>OC3</t>
  </si>
  <si>
    <t>OC4</t>
  </si>
  <si>
    <t>Ocpyro</t>
  </si>
  <si>
    <t>EC1</t>
  </si>
  <si>
    <t>EC2</t>
  </si>
  <si>
    <t>EC3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</si>
  <si>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</si>
  <si>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</si>
  <si>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</si>
  <si>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</si>
  <si>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</si>
  <si>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7/24～7/25</t>
  </si>
  <si>
    <t>7/25～7/26</t>
  </si>
  <si>
    <t>7/26～7/27</t>
  </si>
  <si>
    <t>7/27～7/28</t>
  </si>
  <si>
    <t>7/28～7/29</t>
  </si>
  <si>
    <t>コ</t>
  </si>
  <si>
    <t>7/29～7/30</t>
  </si>
  <si>
    <t>7/30～7/31</t>
  </si>
  <si>
    <t>7/31～8/1</t>
  </si>
  <si>
    <t>8/1～8/2</t>
  </si>
  <si>
    <t>8/2～8/3</t>
  </si>
  <si>
    <t>8/3～8/4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</si>
  <si>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</si>
  <si>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</si>
  <si>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</si>
  <si>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</si>
  <si>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</si>
  <si>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</si>
  <si>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</si>
  <si>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</si>
  <si>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</si>
  <si>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</si>
  <si>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</si>
  <si>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</si>
  <si>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</si>
  <si>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</si>
  <si>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</si>
  <si>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</si>
  <si>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</si>
  <si>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7/22～7/23</t>
  </si>
  <si>
    <t>7/23～7/24</t>
  </si>
  <si>
    <t>5/7～5/8</t>
  </si>
  <si>
    <t>5/8～5/9</t>
  </si>
  <si>
    <t>5/9～5/10</t>
  </si>
  <si>
    <t>5/10～5/11</t>
  </si>
  <si>
    <t>5/13～5/14</t>
  </si>
  <si>
    <t>5/14～5/15</t>
  </si>
  <si>
    <t>5/15～5/16</t>
  </si>
  <si>
    <t>5/16～5/17</t>
  </si>
  <si>
    <t>5/17～5/18</t>
  </si>
  <si>
    <t>5/18～5/19</t>
  </si>
  <si>
    <t>5/19～5/20</t>
  </si>
  <si>
    <t>コ</t>
  </si>
  <si>
    <t>5/11～5/12</t>
  </si>
  <si>
    <t>10/21～10/22</t>
  </si>
  <si>
    <t>10/22～10/23</t>
  </si>
  <si>
    <t>10/23～10/24</t>
  </si>
  <si>
    <t>10/24～10/25</t>
  </si>
  <si>
    <t>10/25～10/26</t>
  </si>
  <si>
    <t>10/26～10/27</t>
  </si>
  <si>
    <t>10/27～10/28</t>
  </si>
  <si>
    <t>10/28～10/29</t>
  </si>
  <si>
    <t>10/29～10/30</t>
  </si>
  <si>
    <t>10/30～10/31</t>
  </si>
  <si>
    <t>10/31～11/1</t>
  </si>
  <si>
    <t>11/1～11/2</t>
  </si>
  <si>
    <t>11/2～11/3</t>
  </si>
  <si>
    <t>1/20～1/21</t>
  </si>
  <si>
    <t>1/21～1/22</t>
  </si>
  <si>
    <t>1/22～1/23</t>
  </si>
  <si>
    <t>1/24～1/25</t>
  </si>
  <si>
    <t>1/25～1/26</t>
  </si>
  <si>
    <t>1/26～1/27</t>
  </si>
  <si>
    <t>1/27～1/28</t>
  </si>
  <si>
    <t>1/28～1/29</t>
  </si>
  <si>
    <t>1/29～1/30</t>
  </si>
  <si>
    <t>1/30～1/31</t>
  </si>
  <si>
    <t>1/31～2/1</t>
  </si>
  <si>
    <t>2/1～2/2</t>
  </si>
  <si>
    <t>5/6～5/7</t>
  </si>
  <si>
    <t>5/12～5/13</t>
  </si>
  <si>
    <t>7/21～7/22</t>
  </si>
  <si>
    <t>10/20～10/21</t>
  </si>
  <si>
    <t>1/19～1/20</t>
  </si>
  <si>
    <t>1/23～1/24</t>
  </si>
  <si>
    <t>＜ガス、エアロゾル成分（フィルターパック法）＞（分析を実施していない場合は回答不要）</t>
  </si>
  <si>
    <t>F0</t>
  </si>
  <si>
    <t>F1</t>
  </si>
  <si>
    <t>F2</t>
  </si>
  <si>
    <t>F3</t>
  </si>
  <si>
    <t>抽出方法・時間</t>
  </si>
  <si>
    <t>1/2</t>
  </si>
  <si>
    <t>超純水10mL</t>
  </si>
  <si>
    <t>0.05%過酸化水素水10mL</t>
  </si>
  <si>
    <t>・ろ紙切出し量（枚）</t>
  </si>
  <si>
    <t>1</t>
  </si>
  <si>
    <t>超純水20mL</t>
  </si>
  <si>
    <t>0.05%過酸化水素水20mL</t>
  </si>
  <si>
    <t>超音波30分</t>
  </si>
  <si>
    <t>・抽出溶媒（量）</t>
  </si>
  <si>
    <t>振とう20分</t>
  </si>
  <si>
    <t>　　　　　F0</t>
  </si>
  <si>
    <t>振とう10分+超音波10分</t>
  </si>
  <si>
    <t>　　　　　F1</t>
  </si>
  <si>
    <t>振とう20分+超音波15分</t>
  </si>
  <si>
    <t>　　　　　F2</t>
  </si>
  <si>
    <t>　　　　　F3</t>
  </si>
  <si>
    <t>・前処理フィルタ</t>
  </si>
  <si>
    <t>　　　　（メーカー）</t>
  </si>
  <si>
    <t>・分析装置（メーカー）</t>
  </si>
  <si>
    <t>　　　　　（アニオン）</t>
  </si>
  <si>
    <t>平成２７年度関東SPM合同調査4段フィルターパック結果計算表（関東地方環境対策推進本部大気環境部会浮遊粒子状物質調査会議）</t>
  </si>
  <si>
    <t>調査地点：</t>
  </si>
  <si>
    <t>調査機関：</t>
  </si>
  <si>
    <t>担当者：</t>
  </si>
  <si>
    <t>：入力セル</t>
  </si>
  <si>
    <t>単位：</t>
  </si>
  <si>
    <r>
      <t>nmol/m</t>
    </r>
    <r>
      <rPr>
        <vertAlign val="superscript"/>
        <sz val="10"/>
        <rFont val="Times New Roman"/>
        <family val="1"/>
      </rPr>
      <t>3</t>
    </r>
  </si>
  <si>
    <r>
      <t>イオンバランスの検定表</t>
    </r>
    <r>
      <rPr>
        <b/>
        <sz val="11"/>
        <color indexed="10"/>
        <rFont val="ＭＳ Ｐゴシック"/>
        <family val="3"/>
      </rPr>
      <t>(報告は不要です）</t>
    </r>
  </si>
  <si>
    <t>サンプリング期間</t>
  </si>
  <si>
    <t>流量</t>
  </si>
  <si>
    <r>
      <t>F0_</t>
    </r>
    <r>
      <rPr>
        <sz val="10"/>
        <rFont val="ＭＳ Ｐ明朝"/>
        <family val="1"/>
      </rPr>
      <t>テフロンろ紙</t>
    </r>
    <r>
      <rPr>
        <sz val="10"/>
        <rFont val="Times New Roman"/>
        <family val="1"/>
      </rPr>
      <t>(mg/L)</t>
    </r>
  </si>
  <si>
    <r>
      <t>F1_</t>
    </r>
    <r>
      <rPr>
        <sz val="10"/>
        <rFont val="ＭＳ Ｐ明朝"/>
        <family val="1"/>
      </rPr>
      <t>ポリアミドろ紙</t>
    </r>
    <r>
      <rPr>
        <sz val="10"/>
        <rFont val="Times New Roman"/>
        <family val="1"/>
      </rPr>
      <t>(mg/L)</t>
    </r>
  </si>
  <si>
    <r>
      <t>F2_</t>
    </r>
    <r>
      <rPr>
        <sz val="10"/>
        <rFont val="ＭＳ Ｐ明朝"/>
        <family val="1"/>
      </rPr>
      <t>炭酸カリウム含浸ろ紙</t>
    </r>
    <r>
      <rPr>
        <sz val="10"/>
        <rFont val="Times New Roman"/>
        <family val="1"/>
      </rPr>
      <t>(mg/L)</t>
    </r>
  </si>
  <si>
    <r>
      <t>F3_</t>
    </r>
    <r>
      <rPr>
        <sz val="10"/>
        <rFont val="ＭＳ Ｐ明朝"/>
        <family val="1"/>
      </rPr>
      <t>リン酸</t>
    </r>
    <r>
      <rPr>
        <sz val="10"/>
        <rFont val="Times New Roman"/>
        <family val="1"/>
      </rPr>
      <t>(mg/L)</t>
    </r>
  </si>
  <si>
    <t>ガス</t>
  </si>
  <si>
    <t>粒子</t>
  </si>
  <si>
    <t>粒子　(ueq/L)</t>
  </si>
  <si>
    <t>調査期間</t>
  </si>
  <si>
    <t>開始</t>
  </si>
  <si>
    <t>終了</t>
  </si>
  <si>
    <t>平均気温</t>
  </si>
  <si>
    <t>総流量</t>
  </si>
  <si>
    <t>補正値</t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</si>
  <si>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</si>
  <si>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</si>
  <si>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r>
      <t>Cl</t>
    </r>
    <r>
      <rPr>
        <vertAlign val="superscript"/>
        <sz val="10"/>
        <rFont val="Times New Roman"/>
        <family val="1"/>
      </rPr>
      <t>-</t>
    </r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</si>
  <si>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</si>
  <si>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r>
      <t>Na</t>
    </r>
    <r>
      <rPr>
        <vertAlign val="superscript"/>
        <sz val="10"/>
        <rFont val="Times New Roman"/>
        <family val="1"/>
      </rPr>
      <t>+</t>
    </r>
  </si>
  <si>
    <r>
      <t>K</t>
    </r>
    <r>
      <rPr>
        <vertAlign val="superscript"/>
        <sz val="10"/>
        <rFont val="Times New Roman"/>
        <family val="1"/>
      </rPr>
      <t>+</t>
    </r>
  </si>
  <si>
    <r>
      <t>Mg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</si>
  <si>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+</t>
    </r>
  </si>
  <si>
    <t>試料番号</t>
  </si>
  <si>
    <r>
      <t>SO</t>
    </r>
    <r>
      <rPr>
        <vertAlign val="subscript"/>
        <sz val="10"/>
        <rFont val="Times New Roman"/>
        <family val="1"/>
      </rPr>
      <t>2</t>
    </r>
  </si>
  <si>
    <r>
      <t>HNO</t>
    </r>
    <r>
      <rPr>
        <vertAlign val="subscript"/>
        <sz val="10"/>
        <rFont val="Times New Roman"/>
        <family val="1"/>
      </rPr>
      <t>3</t>
    </r>
  </si>
  <si>
    <t>HCl</t>
  </si>
  <si>
    <r>
      <t>NH</t>
    </r>
    <r>
      <rPr>
        <vertAlign val="subscript"/>
        <sz val="10"/>
        <rFont val="Times New Roman"/>
        <family val="1"/>
      </rPr>
      <t>3</t>
    </r>
  </si>
  <si>
    <r>
      <t>SO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2-</t>
    </r>
  </si>
  <si>
    <r>
      <t>NO</t>
    </r>
    <r>
      <rPr>
        <vertAlign val="subscript"/>
        <sz val="10"/>
        <rFont val="Times New Roman"/>
        <family val="1"/>
      </rPr>
      <t>3</t>
    </r>
    <r>
      <rPr>
        <vertAlign val="superscript"/>
        <sz val="10"/>
        <rFont val="Times New Roman"/>
        <family val="1"/>
      </rPr>
      <t>-</t>
    </r>
  </si>
  <si>
    <r>
      <t>Cl</t>
    </r>
    <r>
      <rPr>
        <vertAlign val="superscript"/>
        <sz val="10"/>
        <rFont val="Times New Roman"/>
        <family val="1"/>
      </rPr>
      <t>-</t>
    </r>
  </si>
  <si>
    <r>
      <t>NH</t>
    </r>
    <r>
      <rPr>
        <vertAlign val="subscript"/>
        <sz val="10"/>
        <rFont val="Times New Roman"/>
        <family val="1"/>
      </rPr>
      <t>4</t>
    </r>
    <r>
      <rPr>
        <vertAlign val="superscript"/>
        <sz val="10"/>
        <rFont val="Times New Roman"/>
        <family val="1"/>
      </rPr>
      <t>+</t>
    </r>
  </si>
  <si>
    <r>
      <t>Na</t>
    </r>
    <r>
      <rPr>
        <vertAlign val="superscript"/>
        <sz val="10"/>
        <rFont val="Times New Roman"/>
        <family val="1"/>
      </rPr>
      <t>+</t>
    </r>
  </si>
  <si>
    <r>
      <t>K</t>
    </r>
    <r>
      <rPr>
        <vertAlign val="superscript"/>
        <sz val="10"/>
        <rFont val="Times New Roman"/>
        <family val="1"/>
      </rPr>
      <t>+</t>
    </r>
  </si>
  <si>
    <r>
      <t>Mg</t>
    </r>
    <r>
      <rPr>
        <vertAlign val="superscript"/>
        <sz val="10"/>
        <rFont val="Times New Roman"/>
        <family val="1"/>
      </rPr>
      <t>2+</t>
    </r>
  </si>
  <si>
    <r>
      <t>Mg</t>
    </r>
    <r>
      <rPr>
        <vertAlign val="superscript"/>
        <sz val="10"/>
        <rFont val="Times New Roman"/>
        <family val="1"/>
      </rPr>
      <t>2+</t>
    </r>
  </si>
  <si>
    <r>
      <t>Ca</t>
    </r>
    <r>
      <rPr>
        <vertAlign val="superscript"/>
        <sz val="10"/>
        <rFont val="Times New Roman"/>
        <family val="1"/>
      </rPr>
      <t>2+</t>
    </r>
  </si>
  <si>
    <t>Anion</t>
  </si>
  <si>
    <t>Cation</t>
  </si>
  <si>
    <t>Total</t>
  </si>
  <si>
    <t>R1</t>
  </si>
  <si>
    <r>
      <t>R1</t>
    </r>
    <r>
      <rPr>
        <sz val="10"/>
        <rFont val="ＭＳ Ｐ明朝"/>
        <family val="1"/>
      </rPr>
      <t>基準</t>
    </r>
  </si>
  <si>
    <t>判定</t>
  </si>
  <si>
    <t>年月日</t>
  </si>
  <si>
    <r>
      <t>(</t>
    </r>
    <r>
      <rPr>
        <sz val="10"/>
        <rFont val="ＭＳ Ｐゴシック"/>
        <family val="3"/>
      </rPr>
      <t>℃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</si>
  <si>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</si>
  <si>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サンプル</t>
  </si>
  <si>
    <t>サンプル</t>
  </si>
  <si>
    <t>ブランク</t>
  </si>
  <si>
    <t>ブランク</t>
  </si>
  <si>
    <t>Date</t>
  </si>
  <si>
    <t>Date</t>
  </si>
  <si>
    <t>Time</t>
  </si>
  <si>
    <t>Time</t>
  </si>
  <si>
    <t>平成２９年度関東PM合同調査4段フィルターパック分析結果入力表（関東地方環境対策推進本部大気環境部会浮遊粒子状物質調査会議）</t>
  </si>
  <si>
    <t>平成２９年度関東PM合同調査4段フィルターパック結果計算表（関東地方環境対策推進本部大気環境部会浮遊粒子状物質調査会議）</t>
  </si>
  <si>
    <r>
      <t>F0_</t>
    </r>
    <r>
      <rPr>
        <sz val="10"/>
        <rFont val="ＭＳ Ｐ明朝"/>
        <family val="1"/>
      </rPr>
      <t>テフロンろ紙</t>
    </r>
    <r>
      <rPr>
        <sz val="10"/>
        <rFont val="Times New Roman"/>
        <family val="1"/>
      </rPr>
      <t>(mg/l)</t>
    </r>
  </si>
  <si>
    <r>
      <t>F1_</t>
    </r>
    <r>
      <rPr>
        <sz val="10"/>
        <rFont val="ＭＳ Ｐ明朝"/>
        <family val="1"/>
      </rPr>
      <t>ポリアミドろ紙</t>
    </r>
    <r>
      <rPr>
        <sz val="10"/>
        <rFont val="Times New Roman"/>
        <family val="1"/>
      </rPr>
      <t>(mg/l)</t>
    </r>
  </si>
  <si>
    <r>
      <t>F2_</t>
    </r>
    <r>
      <rPr>
        <sz val="10"/>
        <rFont val="ＭＳ Ｐ明朝"/>
        <family val="1"/>
      </rPr>
      <t>炭酸カリウム含浸ろ紙</t>
    </r>
    <r>
      <rPr>
        <sz val="10"/>
        <rFont val="Times New Roman"/>
        <family val="1"/>
      </rPr>
      <t>(mg/l)</t>
    </r>
  </si>
  <si>
    <r>
      <t>F3_</t>
    </r>
    <r>
      <rPr>
        <sz val="10"/>
        <rFont val="ＭＳ Ｐ明朝"/>
        <family val="1"/>
      </rPr>
      <t>リン酸</t>
    </r>
    <r>
      <rPr>
        <sz val="10"/>
        <rFont val="Times New Roman"/>
        <family val="1"/>
      </rPr>
      <t>(mg/l)</t>
    </r>
  </si>
  <si>
    <t>粒子　(ueq/l)</t>
  </si>
  <si>
    <r>
      <t>Mg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</si>
  <si>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+</t>
    </r>
  </si>
  <si>
    <r>
      <t>Ca</t>
    </r>
    <r>
      <rPr>
        <vertAlign val="superscript"/>
        <sz val="10"/>
        <rFont val="Times New Roman"/>
        <family val="1"/>
      </rPr>
      <t>2+</t>
    </r>
  </si>
  <si>
    <t>Anion</t>
  </si>
  <si>
    <t>Cation</t>
  </si>
  <si>
    <t>Total</t>
  </si>
  <si>
    <t>R1</t>
  </si>
  <si>
    <r>
      <t>(</t>
    </r>
    <r>
      <rPr>
        <sz val="10"/>
        <rFont val="ＭＳ Ｐゴシック"/>
        <family val="3"/>
      </rPr>
      <t>℃</t>
    </r>
    <r>
      <rPr>
        <sz val="10"/>
        <rFont val="Times New Roman"/>
        <family val="1"/>
      </rPr>
      <t>)</t>
    </r>
  </si>
  <si>
    <r>
      <t>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)</t>
    </r>
  </si>
  <si>
    <t>サンプル</t>
  </si>
  <si>
    <t>ブランク</t>
  </si>
  <si>
    <t>平成29年度関東PM合同調査4段フィルターパック分析結果入力表（関東地方大気環境対策推進連絡会　浮遊粒子状物質調査会議）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</si>
  <si>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</si>
  <si>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</si>
  <si>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</si>
  <si>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</si>
  <si>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</si>
  <si>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</si>
  <si>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</si>
  <si>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</si>
  <si>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</si>
  <si>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</si>
  <si>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</si>
  <si>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</si>
  <si>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</si>
  <si>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</si>
  <si>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</si>
  <si>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mL</t>
  </si>
  <si>
    <t>ろ紙抽出液量[mL]：</t>
  </si>
  <si>
    <t>←ご記入下さい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</si>
  <si>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</si>
  <si>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</si>
  <si>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</si>
  <si>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</si>
  <si>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</si>
  <si>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</si>
  <si>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</si>
  <si>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</si>
  <si>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</si>
  <si>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</si>
  <si>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</si>
  <si>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</si>
  <si>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</si>
  <si>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</si>
  <si>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H</t>
  </si>
  <si>
    <t>【気象条件について】</t>
  </si>
  <si>
    <t>測定局を記入してください</t>
  </si>
  <si>
    <t>※気象条件のデータの入力要領は、環境省の”PM2.5 成分測定結果記入要領（H28 年度報告用）”に準じる。ご不明の場合は事務局（群馬県）までお問い合わせ下さい</t>
  </si>
  <si>
    <t>前橋気象台</t>
  </si>
  <si>
    <t>館林市民センター局</t>
  </si>
  <si>
    <t>アメダス館林</t>
  </si>
  <si>
    <t>例：館林の場合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</si>
  <si>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</si>
  <si>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</si>
  <si>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FRM2025ｉ</t>
  </si>
  <si>
    <t>Pall Teflo 47mmΦ　2.0μm</t>
  </si>
  <si>
    <t>Pall flex 2500QAT-UP 47mmΦ</t>
  </si>
  <si>
    <t>21.5±1.5</t>
  </si>
  <si>
    <t>35±5</t>
  </si>
  <si>
    <t>METTLER TOLEDO</t>
  </si>
  <si>
    <t>ＰＴＦＥ</t>
  </si>
  <si>
    <t>あり</t>
  </si>
  <si>
    <t>PTFE</t>
  </si>
  <si>
    <t>METTLER TOLEDO XP26
（選択肢になし）</t>
  </si>
  <si>
    <t>Sunset Laboratory</t>
  </si>
  <si>
    <t>IMPROVE</t>
  </si>
  <si>
    <t>Perkin Elmer</t>
  </si>
  <si>
    <t>NexION 350S</t>
  </si>
  <si>
    <t>1/4</t>
  </si>
  <si>
    <t>なし</t>
  </si>
  <si>
    <t>Metrohm</t>
  </si>
  <si>
    <t>5mL</t>
  </si>
  <si>
    <t>-</t>
  </si>
  <si>
    <t>1mL</t>
  </si>
  <si>
    <t>機種型式：Metrohm 940 professional IC Vario
（選択肢になし）</t>
  </si>
  <si>
    <t>ADVANTEC</t>
  </si>
  <si>
    <t>DISMIC</t>
  </si>
  <si>
    <t>25CS045AN</t>
  </si>
  <si>
    <t>150-580</t>
  </si>
  <si>
    <t>Perkin Elmer Titan</t>
  </si>
  <si>
    <t>機種型式：Model 4L</t>
  </si>
  <si>
    <t>ふっ化水素酸は適宜添加
（実際の使用ほぼなし）</t>
  </si>
  <si>
    <t>～</t>
  </si>
  <si>
    <t>S</t>
  </si>
  <si>
    <t>SSE</t>
  </si>
  <si>
    <t>―</t>
  </si>
  <si>
    <t>E</t>
  </si>
  <si>
    <t>SE</t>
  </si>
  <si>
    <t>ENE</t>
  </si>
  <si>
    <t>NNE</t>
  </si>
  <si>
    <t>N</t>
  </si>
  <si>
    <t>NE</t>
  </si>
  <si>
    <t>&lt;40</t>
  </si>
  <si>
    <t>&lt;0.5</t>
  </si>
  <si>
    <t>&lt;5.8</t>
  </si>
  <si>
    <t>&lt;0.07</t>
  </si>
  <si>
    <t>&lt;5.0</t>
  </si>
  <si>
    <t>&lt;69</t>
  </si>
  <si>
    <t>&lt;0.50</t>
  </si>
  <si>
    <t>&lt;0.10</t>
  </si>
  <si>
    <t>&lt;80</t>
  </si>
  <si>
    <t>&lt;0.05</t>
  </si>
  <si>
    <t>&lt;0.02</t>
  </si>
  <si>
    <t>&lt;0.03</t>
  </si>
  <si>
    <t>&lt;1.0</t>
  </si>
  <si>
    <t>&lt;0.017</t>
  </si>
  <si>
    <t>&lt;100</t>
  </si>
  <si>
    <t>&lt;4.1</t>
  </si>
  <si>
    <t>&lt;1.1</t>
  </si>
  <si>
    <t>&lt;15</t>
  </si>
  <si>
    <t>&lt;0.09</t>
  </si>
  <si>
    <t>&lt;54</t>
  </si>
  <si>
    <t>ESE</t>
  </si>
  <si>
    <t>NW</t>
  </si>
  <si>
    <t>NNW</t>
  </si>
  <si>
    <t>&lt;0.6</t>
  </si>
  <si>
    <t>&lt;1.5</t>
  </si>
  <si>
    <t>W</t>
  </si>
  <si>
    <t>多摩市愛宕</t>
  </si>
  <si>
    <t>N,NW</t>
  </si>
  <si>
    <t>NE,NNW</t>
  </si>
  <si>
    <t>S,NW</t>
  </si>
  <si>
    <t>N,ENE,NW</t>
  </si>
  <si>
    <t>&lt;3.3</t>
  </si>
  <si>
    <t>ESE,W,NW</t>
  </si>
  <si>
    <t>NW,NNW</t>
  </si>
  <si>
    <t>WNW,NW,NNW</t>
  </si>
  <si>
    <t>&lt;30</t>
  </si>
  <si>
    <t>&lt;1.7</t>
  </si>
  <si>
    <t>WSW</t>
  </si>
  <si>
    <t>多摩市愛宕局</t>
  </si>
  <si>
    <t>府中気象台</t>
  </si>
  <si>
    <t>東京管区気象台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</si>
</sst>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&quot;¥&quot;\-#,##0"/>
    <numFmt numFmtId="177" formatCode="&quot;¥&quot;#,##0;[Red]&quot;¥&quot;&quot;¥&quot;\-#,##0"/>
    <numFmt numFmtId="178" formatCode="&quot;¥&quot;#,##0.00;&quot;¥&quot;&quot;¥&quot;\-#,##0.00"/>
    <numFmt numFmtId="179" formatCode="&quot;¥&quot;#,##0.00;[Red]&quot;¥&quot;&quot;¥&quot;\-#,##0.00"/>
    <numFmt numFmtId="180" formatCode="_ &quot;¥&quot;* #,##0_ ;_ &quot;¥&quot;* &quot;¥&quot;\-#,##0_ ;_ &quot;¥&quot;* &quot;-&quot;_ ;_ @_ "/>
    <numFmt numFmtId="181" formatCode="_ * #,##0_ ;_ * &quot;¥&quot;\-#,##0_ ;_ * &quot;-&quot;_ ;_ @_ "/>
    <numFmt numFmtId="182" formatCode="_ &quot;¥&quot;* #,##0.00_ ;_ &quot;¥&quot;* &quot;¥&quot;\-#,##0.00_ ;_ &quot;¥&quot;* &quot;-&quot;??_ ;_ @_ "/>
    <numFmt numFmtId="183" formatCode="_ * #,##0.00_ ;_ * &quot;¥&quot;\-#,##0.00_ ;_ * &quot;-&quot;??_ ;_ @_ "/>
    <numFmt numFmtId="184" formatCode="&quot;¥&quot;\$#,##0_);&quot;¥&quot;\(&quot;¥&quot;\$#,##0&quot;¥&quot;\)"/>
    <numFmt numFmtId="185" formatCode="&quot;¥&quot;\$#,##0_);[Red]&quot;¥&quot;\(&quot;¥&quot;\$#,##0&quot;¥&quot;\)"/>
    <numFmt numFmtId="186" formatCode="&quot;¥&quot;\$#,##0.00_);&quot;¥&quot;\(&quot;¥&quot;\$#,##0.00&quot;¥&quot;\)"/>
    <numFmt numFmtId="187" formatCode="&quot;¥&quot;\$#,##0.00_);[Red]&quot;¥&quot;\(&quot;¥&quot;\$#,##0.00&quot;¥&quot;\)"/>
    <numFmt numFmtId="188" formatCode="&quot;¥&quot;#,##0;[Red]&quot;¥&quot;&quot;¥&quot;&quot;¥&quot;\-#,##0"/>
    <numFmt numFmtId="189" formatCode="&quot;¥&quot;#,##0.00;[Red]&quot;¥&quot;&quot;¥&quot;&quot;¥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¥&quot;&quot;¥&quot;\(0.00&quot;¥&quot;&quot;¥&quot;\)"/>
    <numFmt numFmtId="200" formatCode="0.000_);[Red]&quot;¥&quot;&quot;¥&quot;\(0.000&quot;¥&quot;&quot;¥&quot;\)"/>
    <numFmt numFmtId="201" formatCode="0.0_);[Red]&quot;¥&quot;&quot;¥&quot;\(0.0&quot;¥&quot;&quot;¥&quot;\)"/>
    <numFmt numFmtId="202" formatCode="0.0000_);[Red]&quot;¥&quot;&quot;¥&quot;\(0.0000&quot;¥&quot;&quot;¥&quot;\)"/>
    <numFmt numFmtId="203" formatCode="0.00_);[Red]&quot;¥&quot;&quot;¥&quot;&quot;¥&quot;\(0.00&quot;¥&quot;&quot;¥&quot;&quot;¥&quot;\)"/>
    <numFmt numFmtId="204" formatCode="0.000_);[Red]&quot;¥&quot;&quot;¥&quot;&quot;¥&quot;\(0.000&quot;¥&quot;&quot;¥&quot;&quot;¥&quot;\)"/>
    <numFmt numFmtId="205" formatCode="0.0_);[Red]&quot;¥&quot;&quot;¥&quot;&quot;¥&quot;\(0.0&quot;¥&quot;&quot;¥&quot;&quot;¥&quot;\)"/>
    <numFmt numFmtId="206" formatCode="0.0000_);[Red]&quot;¥&quot;&quot;¥&quot;&quot;¥&quot;\(0.0000&quot;¥&quot;&quot;¥&quot;&quot;¥&quot;\)"/>
    <numFmt numFmtId="207" formatCode="0.00_);[Red]&quot;¥&quot;&quot;¥&quot;&quot;¥&quot;&quot;¥&quot;\(0.00&quot;¥&quot;&quot;¥&quot;&quot;¥&quot;&quot;¥&quot;\)"/>
    <numFmt numFmtId="208" formatCode="0.000_);[Red]&quot;¥&quot;&quot;¥&quot;&quot;¥&quot;&quot;¥&quot;\(0.000&quot;¥&quot;&quot;¥&quot;&quot;¥&quot;&quot;¥&quot;\)"/>
    <numFmt numFmtId="209" formatCode="0.0_);[Red]&quot;¥&quot;&quot;¥&quot;&quot;¥&quot;&quot;¥&quot;\(0.0&quot;¥&quot;&quot;¥&quot;&quot;¥&quot;&quot;¥&quot;\)"/>
    <numFmt numFmtId="210" formatCode="0.0000_);[Red]&quot;¥&quot;&quot;¥&quot;&quot;¥&quot;&quot;¥&quot;\(0.0000&quot;¥&quot;&quot;¥&quot;&quot;¥&quot;&quot;¥&quot;\)"/>
    <numFmt numFmtId="211" formatCode="0.00000_);[Red]&quot;¥&quot;&quot;¥&quot;\(0.00000&quot;¥&quot;&quot;¥&quot;\)"/>
    <numFmt numFmtId="212" formatCode="0.0_);[Red]&quot;¥&quot;&quot;¥&quot;&quot;¥&quot;&quot;¥&quot;&quot;¥&quot;&quot;¥&quot;&quot;¥&quot;&quot;¥&quot;&quot;¥&quot;&quot;¥&quot;&quot;¥&quot;&quot;¥&quot;&quot;¥&quot;&quot;¥&quot;&quot;¥&quot;&quot;¥&quot;&quot;¥&quot;\(0.0&quot;¥&quot;&quot;¥&quot;&quot;¥&quot;&quot;¥&quot;&quot;¥&quot;&quot;¥&quot;&quot;¥&quot;&quot;¥&quot;&quot;¥&quot;&quot;¥&quot;&quot;¥&quot;&quot;¥&quot;&quot;¥&quot;&quot;¥&quot;&quot;¥&quot;&quot;¥&quot;&quot;¥&quot;\)"/>
    <numFmt numFmtId="213" formatCode="0.0_);[Red]\(0.0\)"/>
    <numFmt numFmtId="214" formatCode="0_);[Red]&quot;¥&quot;&quot;¥&quot;\(0&quot;¥&quot;&quot;¥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b/>
      <sz val="11"/>
      <name val="ＭＳ Ｐ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ＭＳ Ｐ明朝"/>
      <family val="1"/>
    </font>
    <font>
      <sz val="10"/>
      <name val="ＭＳ Ｐゴシック"/>
      <family val="3"/>
    </font>
    <font>
      <vertAlign val="superscript"/>
      <sz val="10"/>
      <name val="Times New Roman"/>
      <family val="1"/>
    </font>
    <font>
      <b/>
      <sz val="11"/>
      <color indexed="10"/>
      <name val="ＭＳ Ｐゴシック"/>
      <family val="3"/>
    </font>
    <font>
      <vertAlign val="subscript"/>
      <sz val="10"/>
      <name val="Times New Roman"/>
      <family val="1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4"/>
      <color theme="1"/>
      <name val="HG丸ｺﾞｼｯｸM-PRO"/>
      <family val="3"/>
    </font>
    <font>
      <sz val="11"/>
      <color theme="1"/>
      <name val="HG丸ｺﾞｼｯｸM-PRO"/>
      <family val="3"/>
    </font>
    <font>
      <sz val="11"/>
      <color theme="1"/>
      <name val="ＭＳ Ｐゴシック"/>
      <family val="3"/>
    </font>
    <font>
      <sz val="10"/>
      <color theme="1"/>
      <name val="HG丸ｺﾞｼｯｸM-PRO"/>
      <family val="3"/>
    </font>
    <font>
      <sz val="9"/>
      <color rgb="FFFF0000"/>
      <name val="ＭＳ Ｐゴシック"/>
      <family val="3"/>
    </font>
    <font>
      <sz val="16"/>
      <color theme="1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mediumDashed"/>
      <bottom style="hair"/>
    </border>
    <border>
      <left style="hair"/>
      <right style="hair"/>
      <top style="hair"/>
      <bottom style="mediumDashed"/>
    </border>
    <border>
      <left style="hair"/>
      <right style="thin"/>
      <top style="hair"/>
      <bottom style="mediumDashed"/>
    </border>
    <border>
      <left>
        <color indexed="63"/>
      </left>
      <right style="hair"/>
      <top style="mediumDashed"/>
      <bottom style="hair"/>
    </border>
    <border>
      <left>
        <color indexed="63"/>
      </left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 style="hair"/>
    </border>
    <border>
      <left style="thin"/>
      <right style="hair"/>
      <top style="mediumDashed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Dashed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Dashed"/>
    </border>
    <border>
      <left style="medium"/>
      <right style="medium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65" fillId="30" borderId="4" applyNumberFormat="0" applyAlignment="0" applyProtection="0"/>
    <xf numFmtId="0" fontId="4" fillId="0" borderId="0">
      <alignment/>
      <protection/>
    </xf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6" fillId="31" borderId="0" applyNumberFormat="0" applyBorder="0" applyAlignment="0" applyProtection="0"/>
  </cellStyleXfs>
  <cellXfs count="41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6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5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34" borderId="60" xfId="0" applyFont="1" applyFill="1" applyBorder="1" applyAlignment="1">
      <alignment vertical="center"/>
    </xf>
    <xf numFmtId="0" fontId="11" fillId="5" borderId="60" xfId="0" applyFont="1" applyFill="1" applyBorder="1" applyAlignment="1">
      <alignment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11" fillId="0" borderId="63" xfId="0" applyFont="1" applyBorder="1" applyAlignment="1">
      <alignment vertical="center"/>
    </xf>
    <xf numFmtId="0" fontId="11" fillId="0" borderId="6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34" borderId="33" xfId="0" applyFont="1" applyFill="1" applyBorder="1" applyAlignment="1">
      <alignment vertical="center"/>
    </xf>
    <xf numFmtId="0" fontId="11" fillId="34" borderId="64" xfId="0" applyFont="1" applyFill="1" applyBorder="1" applyAlignment="1">
      <alignment vertical="center"/>
    </xf>
    <xf numFmtId="0" fontId="11" fillId="34" borderId="63" xfId="0" applyFont="1" applyFill="1" applyBorder="1" applyAlignment="1">
      <alignment vertical="center"/>
    </xf>
    <xf numFmtId="0" fontId="11" fillId="34" borderId="65" xfId="0" applyFont="1" applyFill="1" applyBorder="1" applyAlignment="1">
      <alignment vertical="center"/>
    </xf>
    <xf numFmtId="0" fontId="11" fillId="0" borderId="61" xfId="0" applyFont="1" applyBorder="1" applyAlignment="1">
      <alignment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7" fillId="0" borderId="0" xfId="65" applyFont="1" applyBorder="1">
      <alignment/>
      <protection/>
    </xf>
    <xf numFmtId="214" fontId="18" fillId="0" borderId="0" xfId="65" applyNumberFormat="1" applyFont="1" applyBorder="1">
      <alignment/>
      <protection/>
    </xf>
    <xf numFmtId="0" fontId="0" fillId="0" borderId="0" xfId="65">
      <alignment/>
      <protection/>
    </xf>
    <xf numFmtId="0" fontId="0" fillId="0" borderId="0" xfId="65" applyFill="1">
      <alignment/>
      <protection/>
    </xf>
    <xf numFmtId="0" fontId="0" fillId="0" borderId="0" xfId="65" applyBorder="1">
      <alignment/>
      <protection/>
    </xf>
    <xf numFmtId="199" fontId="18" fillId="0" borderId="0" xfId="65" applyNumberFormat="1" applyFont="1" applyFill="1" applyBorder="1">
      <alignment/>
      <protection/>
    </xf>
    <xf numFmtId="191" fontId="18" fillId="0" borderId="0" xfId="65" applyNumberFormat="1" applyFont="1" applyFill="1" applyBorder="1">
      <alignment/>
      <protection/>
    </xf>
    <xf numFmtId="191" fontId="19" fillId="0" borderId="0" xfId="65" applyNumberFormat="1" applyFont="1" applyFill="1" applyBorder="1">
      <alignment/>
      <protection/>
    </xf>
    <xf numFmtId="191" fontId="0" fillId="0" borderId="0" xfId="65" applyNumberFormat="1" applyFill="1">
      <alignment/>
      <protection/>
    </xf>
    <xf numFmtId="0" fontId="19" fillId="0" borderId="0" xfId="65" applyFont="1">
      <alignment/>
      <protection/>
    </xf>
    <xf numFmtId="214" fontId="19" fillId="0" borderId="0" xfId="65" applyNumberFormat="1" applyFont="1">
      <alignment/>
      <protection/>
    </xf>
    <xf numFmtId="199" fontId="19" fillId="0" borderId="0" xfId="65" applyNumberFormat="1" applyFont="1" applyFill="1" applyBorder="1">
      <alignment/>
      <protection/>
    </xf>
    <xf numFmtId="0" fontId="20" fillId="0" borderId="72" xfId="65" applyFont="1" applyBorder="1">
      <alignment/>
      <protection/>
    </xf>
    <xf numFmtId="214" fontId="20" fillId="4" borderId="72" xfId="65" applyNumberFormat="1" applyFont="1" applyFill="1" applyBorder="1">
      <alignment/>
      <protection/>
    </xf>
    <xf numFmtId="0" fontId="19" fillId="0" borderId="72" xfId="65" applyFont="1" applyBorder="1">
      <alignment/>
      <protection/>
    </xf>
    <xf numFmtId="0" fontId="19" fillId="0" borderId="0" xfId="65" applyFont="1" applyBorder="1">
      <alignment/>
      <protection/>
    </xf>
    <xf numFmtId="0" fontId="0" fillId="0" borderId="0" xfId="65" applyFont="1">
      <alignment/>
      <protection/>
    </xf>
    <xf numFmtId="0" fontId="18" fillId="0" borderId="0" xfId="65" applyFont="1" applyBorder="1">
      <alignment/>
      <protection/>
    </xf>
    <xf numFmtId="214" fontId="20" fillId="0" borderId="72" xfId="65" applyNumberFormat="1" applyFont="1" applyBorder="1">
      <alignment/>
      <protection/>
    </xf>
    <xf numFmtId="0" fontId="20" fillId="0" borderId="0" xfId="65" applyFont="1" applyBorder="1">
      <alignment/>
      <protection/>
    </xf>
    <xf numFmtId="0" fontId="20" fillId="0" borderId="0" xfId="65" applyFont="1">
      <alignment/>
      <protection/>
    </xf>
    <xf numFmtId="191" fontId="0" fillId="0" borderId="0" xfId="65" applyNumberFormat="1" applyFont="1" applyFill="1">
      <alignment/>
      <protection/>
    </xf>
    <xf numFmtId="214" fontId="19" fillId="0" borderId="72" xfId="65" applyNumberFormat="1" applyFont="1" applyBorder="1">
      <alignment/>
      <protection/>
    </xf>
    <xf numFmtId="0" fontId="21" fillId="4" borderId="72" xfId="65" applyFont="1" applyFill="1" applyBorder="1">
      <alignment/>
      <protection/>
    </xf>
    <xf numFmtId="214" fontId="19" fillId="0" borderId="0" xfId="65" applyNumberFormat="1" applyFont="1" applyBorder="1">
      <alignment/>
      <protection/>
    </xf>
    <xf numFmtId="0" fontId="19" fillId="0" borderId="0" xfId="65" applyFont="1" applyFill="1">
      <alignment/>
      <protection/>
    </xf>
    <xf numFmtId="199" fontId="19" fillId="0" borderId="0" xfId="65" applyNumberFormat="1" applyFont="1" applyFill="1">
      <alignment/>
      <protection/>
    </xf>
    <xf numFmtId="191" fontId="19" fillId="0" borderId="0" xfId="65" applyNumberFormat="1" applyFont="1" applyFill="1">
      <alignment/>
      <protection/>
    </xf>
    <xf numFmtId="0" fontId="0" fillId="4" borderId="63" xfId="65" applyFont="1" applyFill="1" applyBorder="1">
      <alignment/>
      <protection/>
    </xf>
    <xf numFmtId="214" fontId="20" fillId="0" borderId="0" xfId="65" applyNumberFormat="1" applyFont="1" applyBorder="1">
      <alignment/>
      <protection/>
    </xf>
    <xf numFmtId="0" fontId="7" fillId="0" borderId="0" xfId="65" applyFont="1" applyFill="1">
      <alignment/>
      <protection/>
    </xf>
    <xf numFmtId="0" fontId="23" fillId="0" borderId="0" xfId="65" applyFont="1" applyFill="1">
      <alignment/>
      <protection/>
    </xf>
    <xf numFmtId="0" fontId="19" fillId="0" borderId="73" xfId="65" applyFont="1" applyBorder="1" applyAlignment="1">
      <alignment horizontal="center"/>
      <protection/>
    </xf>
    <xf numFmtId="0" fontId="19" fillId="0" borderId="0" xfId="65" applyFont="1" applyBorder="1" applyAlignment="1">
      <alignment horizontal="center"/>
      <protection/>
    </xf>
    <xf numFmtId="0" fontId="19" fillId="32" borderId="74" xfId="65" applyFont="1" applyFill="1" applyBorder="1">
      <alignment/>
      <protection/>
    </xf>
    <xf numFmtId="0" fontId="19" fillId="32" borderId="75" xfId="65" applyFont="1" applyFill="1" applyBorder="1">
      <alignment/>
      <protection/>
    </xf>
    <xf numFmtId="0" fontId="20" fillId="0" borderId="76" xfId="65" applyFont="1" applyBorder="1" applyAlignment="1">
      <alignment horizontal="center"/>
      <protection/>
    </xf>
    <xf numFmtId="0" fontId="20" fillId="0" borderId="32" xfId="65" applyFont="1" applyBorder="1" applyAlignment="1">
      <alignment horizontal="center"/>
      <protection/>
    </xf>
    <xf numFmtId="0" fontId="20" fillId="0" borderId="63" xfId="65" applyFont="1" applyBorder="1" applyAlignment="1">
      <alignment horizontal="center"/>
      <protection/>
    </xf>
    <xf numFmtId="0" fontId="20" fillId="0" borderId="63" xfId="65" applyFont="1" applyFill="1" applyBorder="1" applyAlignment="1">
      <alignment horizontal="center"/>
      <protection/>
    </xf>
    <xf numFmtId="0" fontId="19" fillId="32" borderId="32" xfId="65" applyFont="1" applyFill="1" applyBorder="1" applyAlignment="1">
      <alignment horizontal="center"/>
      <protection/>
    </xf>
    <xf numFmtId="0" fontId="20" fillId="32" borderId="77" xfId="65" applyFont="1" applyFill="1" applyBorder="1" applyAlignment="1">
      <alignment horizontal="center"/>
      <protection/>
    </xf>
    <xf numFmtId="0" fontId="21" fillId="0" borderId="78" xfId="65" applyFont="1" applyBorder="1" applyAlignment="1">
      <alignment horizontal="center"/>
      <protection/>
    </xf>
    <xf numFmtId="214" fontId="20" fillId="0" borderId="79" xfId="65" applyNumberFormat="1" applyFont="1" applyBorder="1" applyAlignment="1">
      <alignment horizontal="center"/>
      <protection/>
    </xf>
    <xf numFmtId="214" fontId="20" fillId="0" borderId="80" xfId="65" applyNumberFormat="1" applyFont="1" applyBorder="1" applyAlignment="1">
      <alignment horizontal="center"/>
      <protection/>
    </xf>
    <xf numFmtId="0" fontId="19" fillId="0" borderId="81" xfId="65" applyFont="1" applyBorder="1" applyAlignment="1">
      <alignment horizontal="center"/>
      <protection/>
    </xf>
    <xf numFmtId="0" fontId="20" fillId="0" borderId="81" xfId="65" applyFont="1" applyBorder="1" applyAlignment="1">
      <alignment horizontal="center"/>
      <protection/>
    </xf>
    <xf numFmtId="0" fontId="20" fillId="0" borderId="82" xfId="65" applyFont="1" applyBorder="1" applyAlignment="1">
      <alignment horizontal="center"/>
      <protection/>
    </xf>
    <xf numFmtId="214" fontId="19" fillId="0" borderId="79" xfId="65" applyNumberFormat="1" applyFont="1" applyBorder="1" applyAlignment="1">
      <alignment horizontal="center"/>
      <protection/>
    </xf>
    <xf numFmtId="214" fontId="19" fillId="0" borderId="80" xfId="65" applyNumberFormat="1" applyFont="1" applyBorder="1" applyAlignment="1">
      <alignment horizontal="center"/>
      <protection/>
    </xf>
    <xf numFmtId="0" fontId="21" fillId="0" borderId="0" xfId="65" applyFont="1" applyAlignment="1">
      <alignment horizontal="center"/>
      <protection/>
    </xf>
    <xf numFmtId="0" fontId="21" fillId="32" borderId="83" xfId="65" applyFont="1" applyFill="1" applyBorder="1" applyAlignment="1">
      <alignment horizontal="center"/>
      <protection/>
    </xf>
    <xf numFmtId="0" fontId="21" fillId="32" borderId="84" xfId="65" applyFont="1" applyFill="1" applyBorder="1" applyAlignment="1">
      <alignment horizontal="center"/>
      <protection/>
    </xf>
    <xf numFmtId="0" fontId="19" fillId="4" borderId="76" xfId="65" applyFont="1" applyFill="1" applyBorder="1" applyAlignment="1">
      <alignment horizontal="center"/>
      <protection/>
    </xf>
    <xf numFmtId="14" fontId="19" fillId="4" borderId="85" xfId="65" applyNumberFormat="1" applyFont="1" applyFill="1" applyBorder="1">
      <alignment/>
      <protection/>
    </xf>
    <xf numFmtId="234" fontId="19" fillId="4" borderId="86" xfId="65" applyNumberFormat="1" applyFont="1" applyFill="1" applyBorder="1">
      <alignment/>
      <protection/>
    </xf>
    <xf numFmtId="191" fontId="19" fillId="4" borderId="86" xfId="65" applyNumberFormat="1" applyFont="1" applyFill="1" applyBorder="1">
      <alignment/>
      <protection/>
    </xf>
    <xf numFmtId="191" fontId="19" fillId="4" borderId="85" xfId="65" applyNumberFormat="1" applyFont="1" applyFill="1" applyBorder="1">
      <alignment/>
      <protection/>
    </xf>
    <xf numFmtId="191" fontId="19" fillId="0" borderId="86" xfId="65" applyNumberFormat="1" applyFont="1" applyFill="1" applyBorder="1">
      <alignment/>
      <protection/>
    </xf>
    <xf numFmtId="191" fontId="19" fillId="4" borderId="87" xfId="65" applyNumberFormat="1" applyFont="1" applyFill="1" applyBorder="1">
      <alignment/>
      <protection/>
    </xf>
    <xf numFmtId="191" fontId="19" fillId="4" borderId="88" xfId="65" applyNumberFormat="1" applyFont="1" applyFill="1" applyBorder="1">
      <alignment/>
      <protection/>
    </xf>
    <xf numFmtId="0" fontId="19" fillId="0" borderId="89" xfId="65" applyFont="1" applyBorder="1">
      <alignment/>
      <protection/>
    </xf>
    <xf numFmtId="14" fontId="19" fillId="0" borderId="86" xfId="65" applyNumberFormat="1" applyFont="1" applyBorder="1">
      <alignment/>
      <protection/>
    </xf>
    <xf numFmtId="234" fontId="19" fillId="0" borderId="86" xfId="65" applyNumberFormat="1" applyFont="1" applyBorder="1">
      <alignment/>
      <protection/>
    </xf>
    <xf numFmtId="201" fontId="19" fillId="0" borderId="86" xfId="65" applyNumberFormat="1" applyFont="1" applyFill="1" applyBorder="1">
      <alignment/>
      <protection/>
    </xf>
    <xf numFmtId="192" fontId="19" fillId="0" borderId="86" xfId="65" applyNumberFormat="1" applyFont="1" applyFill="1" applyBorder="1" applyAlignment="1">
      <alignment horizontal="center" vertical="center"/>
      <protection/>
    </xf>
    <xf numFmtId="222" fontId="19" fillId="0" borderId="86" xfId="65" applyNumberFormat="1" applyFont="1" applyFill="1" applyBorder="1">
      <alignment/>
      <protection/>
    </xf>
    <xf numFmtId="192" fontId="19" fillId="0" borderId="86" xfId="65" applyNumberFormat="1" applyFont="1" applyFill="1" applyBorder="1">
      <alignment/>
      <protection/>
    </xf>
    <xf numFmtId="192" fontId="19" fillId="0" borderId="85" xfId="65" applyNumberFormat="1" applyFont="1" applyFill="1" applyBorder="1">
      <alignment/>
      <protection/>
    </xf>
    <xf numFmtId="192" fontId="19" fillId="0" borderId="88" xfId="65" applyNumberFormat="1" applyFont="1" applyFill="1" applyBorder="1">
      <alignment/>
      <protection/>
    </xf>
    <xf numFmtId="0" fontId="19" fillId="32" borderId="90" xfId="65" applyFont="1" applyFill="1" applyBorder="1">
      <alignment/>
      <protection/>
    </xf>
    <xf numFmtId="0" fontId="19" fillId="32" borderId="91" xfId="65" applyFont="1" applyFill="1" applyBorder="1">
      <alignment/>
      <protection/>
    </xf>
    <xf numFmtId="0" fontId="19" fillId="32" borderId="92" xfId="65" applyFont="1" applyFill="1" applyBorder="1" applyAlignment="1">
      <alignment horizontal="center"/>
      <protection/>
    </xf>
    <xf numFmtId="214" fontId="19" fillId="0" borderId="76" xfId="65" applyNumberFormat="1" applyFont="1" applyBorder="1">
      <alignment/>
      <protection/>
    </xf>
    <xf numFmtId="0" fontId="19" fillId="32" borderId="93" xfId="65" applyFont="1" applyFill="1" applyBorder="1">
      <alignment/>
      <protection/>
    </xf>
    <xf numFmtId="0" fontId="19" fillId="32" borderId="63" xfId="65" applyFont="1" applyFill="1" applyBorder="1">
      <alignment/>
      <protection/>
    </xf>
    <xf numFmtId="0" fontId="19" fillId="32" borderId="94" xfId="65" applyFont="1" applyFill="1" applyBorder="1" applyAlignment="1">
      <alignment horizontal="center"/>
      <protection/>
    </xf>
    <xf numFmtId="0" fontId="19" fillId="4" borderId="95" xfId="65" applyFont="1" applyFill="1" applyBorder="1" applyAlignment="1">
      <alignment horizontal="center"/>
      <protection/>
    </xf>
    <xf numFmtId="14" fontId="19" fillId="4" borderId="64" xfId="65" applyNumberFormat="1" applyFont="1" applyFill="1" applyBorder="1">
      <alignment/>
      <protection/>
    </xf>
    <xf numFmtId="234" fontId="19" fillId="4" borderId="33" xfId="65" applyNumberFormat="1" applyFont="1" applyFill="1" applyBorder="1">
      <alignment/>
      <protection/>
    </xf>
    <xf numFmtId="191" fontId="19" fillId="4" borderId="33" xfId="65" applyNumberFormat="1" applyFont="1" applyFill="1" applyBorder="1">
      <alignment/>
      <protection/>
    </xf>
    <xf numFmtId="191" fontId="19" fillId="4" borderId="64" xfId="65" applyNumberFormat="1" applyFont="1" applyFill="1" applyBorder="1">
      <alignment/>
      <protection/>
    </xf>
    <xf numFmtId="191" fontId="19" fillId="0" borderId="33" xfId="65" applyNumberFormat="1" applyFont="1" applyFill="1" applyBorder="1">
      <alignment/>
      <protection/>
    </xf>
    <xf numFmtId="191" fontId="19" fillId="4" borderId="96" xfId="65" applyNumberFormat="1" applyFont="1" applyFill="1" applyBorder="1">
      <alignment/>
      <protection/>
    </xf>
    <xf numFmtId="191" fontId="19" fillId="4" borderId="97" xfId="65" applyNumberFormat="1" applyFont="1" applyFill="1" applyBorder="1">
      <alignment/>
      <protection/>
    </xf>
    <xf numFmtId="0" fontId="19" fillId="0" borderId="98" xfId="65" applyFont="1" applyBorder="1">
      <alignment/>
      <protection/>
    </xf>
    <xf numFmtId="14" fontId="19" fillId="0" borderId="33" xfId="65" applyNumberFormat="1" applyFont="1" applyBorder="1">
      <alignment/>
      <protection/>
    </xf>
    <xf numFmtId="234" fontId="19" fillId="0" borderId="33" xfId="65" applyNumberFormat="1" applyFont="1" applyBorder="1">
      <alignment/>
      <protection/>
    </xf>
    <xf numFmtId="201" fontId="19" fillId="0" borderId="33" xfId="65" applyNumberFormat="1" applyFont="1" applyFill="1" applyBorder="1">
      <alignment/>
      <protection/>
    </xf>
    <xf numFmtId="192" fontId="19" fillId="0" borderId="33" xfId="65" applyNumberFormat="1" applyFont="1" applyFill="1" applyBorder="1" applyAlignment="1">
      <alignment horizontal="center" vertical="center"/>
      <protection/>
    </xf>
    <xf numFmtId="222" fontId="19" fillId="0" borderId="33" xfId="65" applyNumberFormat="1" applyFont="1" applyFill="1" applyBorder="1">
      <alignment/>
      <protection/>
    </xf>
    <xf numFmtId="192" fontId="19" fillId="0" borderId="33" xfId="65" applyNumberFormat="1" applyFont="1" applyFill="1" applyBorder="1">
      <alignment/>
      <protection/>
    </xf>
    <xf numFmtId="192" fontId="19" fillId="0" borderId="64" xfId="65" applyNumberFormat="1" applyFont="1" applyFill="1" applyBorder="1">
      <alignment/>
      <protection/>
    </xf>
    <xf numFmtId="192" fontId="19" fillId="0" borderId="97" xfId="65" applyNumberFormat="1" applyFont="1" applyFill="1" applyBorder="1">
      <alignment/>
      <protection/>
    </xf>
    <xf numFmtId="199" fontId="19" fillId="0" borderId="86" xfId="65" applyNumberFormat="1" applyFont="1" applyFill="1" applyBorder="1">
      <alignment/>
      <protection/>
    </xf>
    <xf numFmtId="191" fontId="19" fillId="0" borderId="85" xfId="65" applyNumberFormat="1" applyFont="1" applyFill="1" applyBorder="1">
      <alignment/>
      <protection/>
    </xf>
    <xf numFmtId="191" fontId="19" fillId="0" borderId="88" xfId="65" applyNumberFormat="1" applyFont="1" applyFill="1" applyBorder="1">
      <alignment/>
      <protection/>
    </xf>
    <xf numFmtId="0" fontId="19" fillId="32" borderId="98" xfId="65" applyFont="1" applyFill="1" applyBorder="1">
      <alignment/>
      <protection/>
    </xf>
    <xf numFmtId="0" fontId="19" fillId="32" borderId="33" xfId="65" applyFont="1" applyFill="1" applyBorder="1">
      <alignment/>
      <protection/>
    </xf>
    <xf numFmtId="0" fontId="19" fillId="32" borderId="97" xfId="65" applyFont="1" applyFill="1" applyBorder="1" applyAlignment="1">
      <alignment horizontal="center"/>
      <protection/>
    </xf>
    <xf numFmtId="199" fontId="19" fillId="0" borderId="83" xfId="65" applyNumberFormat="1" applyFont="1" applyFill="1" applyBorder="1">
      <alignment/>
      <protection/>
    </xf>
    <xf numFmtId="191" fontId="19" fillId="0" borderId="83" xfId="65" applyNumberFormat="1" applyFont="1" applyFill="1" applyBorder="1">
      <alignment/>
      <protection/>
    </xf>
    <xf numFmtId="191" fontId="19" fillId="0" borderId="79" xfId="65" applyNumberFormat="1" applyFont="1" applyFill="1" applyBorder="1">
      <alignment/>
      <protection/>
    </xf>
    <xf numFmtId="191" fontId="19" fillId="0" borderId="84" xfId="65" applyNumberFormat="1" applyFont="1" applyFill="1" applyBorder="1">
      <alignment/>
      <protection/>
    </xf>
    <xf numFmtId="0" fontId="19" fillId="0" borderId="78" xfId="65" applyFont="1" applyBorder="1">
      <alignment/>
      <protection/>
    </xf>
    <xf numFmtId="0" fontId="19" fillId="32" borderId="99" xfId="65" applyFont="1" applyFill="1" applyBorder="1">
      <alignment/>
      <protection/>
    </xf>
    <xf numFmtId="0" fontId="19" fillId="32" borderId="81" xfId="65" applyFont="1" applyFill="1" applyBorder="1">
      <alignment/>
      <protection/>
    </xf>
    <xf numFmtId="0" fontId="19" fillId="32" borderId="82" xfId="65" applyFont="1" applyFill="1" applyBorder="1" applyAlignment="1">
      <alignment horizontal="center"/>
      <protection/>
    </xf>
    <xf numFmtId="14" fontId="19" fillId="4" borderId="86" xfId="65" applyNumberFormat="1" applyFont="1" applyFill="1" applyBorder="1">
      <alignment/>
      <protection/>
    </xf>
    <xf numFmtId="0" fontId="19" fillId="4" borderId="78" xfId="65" applyFont="1" applyFill="1" applyBorder="1" applyAlignment="1">
      <alignment horizontal="center"/>
      <protection/>
    </xf>
    <xf numFmtId="14" fontId="19" fillId="4" borderId="79" xfId="65" applyNumberFormat="1" applyFont="1" applyFill="1" applyBorder="1">
      <alignment/>
      <protection/>
    </xf>
    <xf numFmtId="234" fontId="19" fillId="4" borderId="83" xfId="65" applyNumberFormat="1" applyFont="1" applyFill="1" applyBorder="1">
      <alignment/>
      <protection/>
    </xf>
    <xf numFmtId="191" fontId="19" fillId="4" borderId="83" xfId="65" applyNumberFormat="1" applyFont="1" applyFill="1" applyBorder="1">
      <alignment/>
      <protection/>
    </xf>
    <xf numFmtId="191" fontId="19" fillId="4" borderId="84" xfId="65" applyNumberFormat="1" applyFont="1" applyFill="1" applyBorder="1">
      <alignment/>
      <protection/>
    </xf>
    <xf numFmtId="0" fontId="19" fillId="0" borderId="100" xfId="65" applyFont="1" applyBorder="1">
      <alignment/>
      <protection/>
    </xf>
    <xf numFmtId="14" fontId="19" fillId="0" borderId="83" xfId="65" applyNumberFormat="1" applyFont="1" applyBorder="1">
      <alignment/>
      <protection/>
    </xf>
    <xf numFmtId="234" fontId="19" fillId="0" borderId="83" xfId="65" applyNumberFormat="1" applyFont="1" applyBorder="1">
      <alignment/>
      <protection/>
    </xf>
    <xf numFmtId="191" fontId="0" fillId="0" borderId="0" xfId="65" applyNumberFormat="1" applyFill="1" applyBorder="1">
      <alignment/>
      <protection/>
    </xf>
    <xf numFmtId="191" fontId="19" fillId="4" borderId="79" xfId="65" applyNumberFormat="1" applyFont="1" applyFill="1" applyBorder="1">
      <alignment/>
      <protection/>
    </xf>
    <xf numFmtId="191" fontId="19" fillId="4" borderId="101" xfId="65" applyNumberFormat="1" applyFont="1" applyFill="1" applyBorder="1">
      <alignment/>
      <protection/>
    </xf>
    <xf numFmtId="22" fontId="0" fillId="0" borderId="0" xfId="65" applyNumberFormat="1" applyBorder="1">
      <alignment/>
      <protection/>
    </xf>
    <xf numFmtId="0" fontId="11" fillId="0" borderId="64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03" xfId="0" applyFont="1" applyBorder="1" applyAlignment="1">
      <alignment vertical="center"/>
    </xf>
    <xf numFmtId="0" fontId="11" fillId="0" borderId="104" xfId="0" applyFont="1" applyBorder="1" applyAlignment="1">
      <alignment vertical="center"/>
    </xf>
    <xf numFmtId="0" fontId="11" fillId="0" borderId="105" xfId="0" applyFont="1" applyBorder="1" applyAlignment="1">
      <alignment vertical="center"/>
    </xf>
    <xf numFmtId="0" fontId="11" fillId="0" borderId="106" xfId="0" applyFont="1" applyBorder="1" applyAlignment="1">
      <alignment horizontal="center" vertical="center" shrinkToFit="1"/>
    </xf>
    <xf numFmtId="0" fontId="11" fillId="0" borderId="107" xfId="0" applyFont="1" applyBorder="1" applyAlignment="1">
      <alignment vertical="center"/>
    </xf>
    <xf numFmtId="0" fontId="11" fillId="0" borderId="108" xfId="0" applyFont="1" applyBorder="1" applyAlignment="1">
      <alignment vertical="center"/>
    </xf>
    <xf numFmtId="0" fontId="11" fillId="0" borderId="109" xfId="0" applyFont="1" applyBorder="1" applyAlignment="1">
      <alignment vertical="center"/>
    </xf>
    <xf numFmtId="0" fontId="11" fillId="0" borderId="110" xfId="0" applyFont="1" applyBorder="1" applyAlignment="1">
      <alignment vertical="center"/>
    </xf>
    <xf numFmtId="0" fontId="11" fillId="0" borderId="111" xfId="0" applyFont="1" applyBorder="1" applyAlignment="1">
      <alignment vertical="center"/>
    </xf>
    <xf numFmtId="0" fontId="11" fillId="0" borderId="112" xfId="0" applyFont="1" applyBorder="1" applyAlignment="1">
      <alignment vertical="center"/>
    </xf>
    <xf numFmtId="0" fontId="11" fillId="0" borderId="113" xfId="0" applyFont="1" applyBorder="1" applyAlignment="1">
      <alignment vertical="center"/>
    </xf>
    <xf numFmtId="0" fontId="11" fillId="0" borderId="114" xfId="0" applyFont="1" applyBorder="1" applyAlignment="1">
      <alignment vertical="center"/>
    </xf>
    <xf numFmtId="0" fontId="11" fillId="0" borderId="115" xfId="0" applyFont="1" applyBorder="1" applyAlignment="1">
      <alignment vertical="center"/>
    </xf>
    <xf numFmtId="0" fontId="11" fillId="0" borderId="116" xfId="0" applyFont="1" applyBorder="1" applyAlignment="1">
      <alignment vertical="center"/>
    </xf>
    <xf numFmtId="0" fontId="11" fillId="0" borderId="10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65" applyFont="1">
      <alignment/>
      <protection/>
    </xf>
    <xf numFmtId="0" fontId="21" fillId="4" borderId="60" xfId="65" applyFont="1" applyFill="1" applyBorder="1">
      <alignment/>
      <protection/>
    </xf>
    <xf numFmtId="0" fontId="67" fillId="0" borderId="0" xfId="65" applyFont="1">
      <alignment/>
      <protection/>
    </xf>
    <xf numFmtId="0" fontId="68" fillId="0" borderId="0" xfId="65" applyFont="1">
      <alignment/>
      <protection/>
    </xf>
    <xf numFmtId="0" fontId="11" fillId="0" borderId="52" xfId="0" applyFont="1" applyBorder="1" applyAlignment="1">
      <alignment vertical="center"/>
    </xf>
    <xf numFmtId="0" fontId="11" fillId="0" borderId="117" xfId="0" applyFont="1" applyBorder="1" applyAlignment="1">
      <alignment vertical="center"/>
    </xf>
    <xf numFmtId="0" fontId="11" fillId="0" borderId="118" xfId="0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11" fillId="0" borderId="104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72" xfId="0" applyFont="1" applyFill="1" applyBorder="1" applyAlignment="1">
      <alignment horizontal="center" vertical="center"/>
    </xf>
    <xf numFmtId="0" fontId="11" fillId="0" borderId="118" xfId="0" applyFont="1" applyBorder="1" applyAlignment="1">
      <alignment vertical="center"/>
    </xf>
    <xf numFmtId="0" fontId="11" fillId="0" borderId="56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106" xfId="0" applyFont="1" applyBorder="1" applyAlignment="1">
      <alignment vertical="center"/>
    </xf>
    <xf numFmtId="0" fontId="27" fillId="35" borderId="63" xfId="0" applyFont="1" applyFill="1" applyBorder="1" applyAlignment="1">
      <alignment vertical="center" wrapText="1"/>
    </xf>
    <xf numFmtId="0" fontId="20" fillId="0" borderId="76" xfId="65" applyFont="1" applyBorder="1">
      <alignment/>
      <protection/>
    </xf>
    <xf numFmtId="0" fontId="19" fillId="0" borderId="122" xfId="65" applyFont="1" applyBorder="1" applyAlignment="1">
      <alignment horizontal="center"/>
      <protection/>
    </xf>
    <xf numFmtId="0" fontId="19" fillId="0" borderId="122" xfId="65" applyFont="1" applyBorder="1">
      <alignment/>
      <protection/>
    </xf>
    <xf numFmtId="0" fontId="19" fillId="0" borderId="76" xfId="65" applyFont="1" applyBorder="1">
      <alignment/>
      <protection/>
    </xf>
    <xf numFmtId="0" fontId="73" fillId="0" borderId="0" xfId="0" applyFont="1" applyAlignment="1">
      <alignment horizontal="left" vertical="center" wrapText="1"/>
    </xf>
    <xf numFmtId="0" fontId="11" fillId="34" borderId="63" xfId="0" applyFont="1" applyFill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34" borderId="119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64" xfId="0" applyFont="1" applyFill="1" applyBorder="1" applyAlignment="1">
      <alignment horizontal="center" vertical="center"/>
    </xf>
    <xf numFmtId="0" fontId="11" fillId="34" borderId="123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8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1" fillId="0" borderId="87" xfId="0" applyFont="1" applyFill="1" applyBorder="1" applyAlignment="1">
      <alignment horizontal="center" vertical="top"/>
    </xf>
    <xf numFmtId="0" fontId="11" fillId="0" borderId="85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11" fillId="0" borderId="72" xfId="0" applyFont="1" applyFill="1" applyBorder="1" applyAlignment="1">
      <alignment horizontal="center" vertical="top"/>
    </xf>
    <xf numFmtId="0" fontId="11" fillId="0" borderId="96" xfId="0" applyFont="1" applyFill="1" applyBorder="1" applyAlignment="1">
      <alignment horizontal="center" vertical="top"/>
    </xf>
    <xf numFmtId="0" fontId="11" fillId="0" borderId="33" xfId="0" applyFont="1" applyBorder="1" applyAlignment="1">
      <alignment horizontal="center" vertical="center" wrapText="1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5" borderId="65" xfId="0" applyFont="1" applyFill="1" applyBorder="1" applyAlignment="1">
      <alignment horizontal="center" vertical="center"/>
    </xf>
    <xf numFmtId="0" fontId="11" fillId="5" borderId="123" xfId="0" applyFont="1" applyFill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 wrapText="1"/>
    </xf>
    <xf numFmtId="0" fontId="11" fillId="0" borderId="127" xfId="0" applyFont="1" applyBorder="1" applyAlignment="1">
      <alignment horizontal="center" vertical="center" wrapText="1"/>
    </xf>
    <xf numFmtId="0" fontId="11" fillId="0" borderId="128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96" xfId="0" applyFont="1" applyBorder="1" applyAlignment="1">
      <alignment horizontal="center" vertical="center" wrapText="1"/>
    </xf>
    <xf numFmtId="0" fontId="11" fillId="0" borderId="12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63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9" fontId="11" fillId="34" borderId="63" xfId="0" applyNumberFormat="1" applyFont="1" applyFill="1" applyBorder="1" applyAlignment="1">
      <alignment horizontal="center" vertical="center"/>
    </xf>
    <xf numFmtId="0" fontId="11" fillId="0" borderId="129" xfId="0" applyFont="1" applyBorder="1" applyAlignment="1">
      <alignment horizontal="center" vertical="center"/>
    </xf>
    <xf numFmtId="0" fontId="26" fillId="0" borderId="63" xfId="0" applyFont="1" applyBorder="1" applyAlignment="1">
      <alignment horizontal="left" vertical="center" wrapText="1"/>
    </xf>
    <xf numFmtId="0" fontId="72" fillId="0" borderId="72" xfId="0" applyFont="1" applyFill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74" fillId="0" borderId="65" xfId="0" applyFont="1" applyFill="1" applyBorder="1" applyAlignment="1">
      <alignment horizontal="center" vertical="center"/>
    </xf>
    <xf numFmtId="0" fontId="74" fillId="0" borderId="123" xfId="0" applyFont="1" applyFill="1" applyBorder="1" applyAlignment="1">
      <alignment horizontal="center" vertical="center"/>
    </xf>
    <xf numFmtId="0" fontId="74" fillId="0" borderId="119" xfId="0" applyFont="1" applyFill="1" applyBorder="1" applyAlignment="1">
      <alignment horizontal="center" vertical="center"/>
    </xf>
    <xf numFmtId="0" fontId="70" fillId="0" borderId="63" xfId="0" applyFont="1" applyFill="1" applyBorder="1" applyAlignment="1">
      <alignment horizontal="center" vertical="center"/>
    </xf>
    <xf numFmtId="0" fontId="70" fillId="0" borderId="65" xfId="0" applyFont="1" applyFill="1" applyBorder="1" applyAlignment="1">
      <alignment horizontal="center" vertical="center"/>
    </xf>
    <xf numFmtId="0" fontId="9" fillId="33" borderId="130" xfId="0" applyFont="1" applyFill="1" applyBorder="1" applyAlignment="1">
      <alignment horizontal="center" vertical="center"/>
    </xf>
    <xf numFmtId="0" fontId="9" fillId="33" borderId="131" xfId="0" applyFont="1" applyFill="1" applyBorder="1" applyAlignment="1">
      <alignment horizontal="center" vertical="center"/>
    </xf>
    <xf numFmtId="0" fontId="9" fillId="33" borderId="132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3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86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87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34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135" xfId="0" applyFont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36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85" xfId="0" applyFont="1" applyBorder="1" applyAlignment="1">
      <alignment horizontal="center" vertical="center"/>
    </xf>
    <xf numFmtId="0" fontId="11" fillId="0" borderId="10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137" xfId="0" applyFont="1" applyBorder="1" applyAlignment="1">
      <alignment horizontal="center" vertical="center"/>
    </xf>
    <xf numFmtId="0" fontId="11" fillId="0" borderId="138" xfId="0" applyFont="1" applyBorder="1" applyAlignment="1">
      <alignment horizontal="center" vertical="center"/>
    </xf>
    <xf numFmtId="0" fontId="11" fillId="0" borderId="139" xfId="0" applyFont="1" applyBorder="1" applyAlignment="1">
      <alignment horizontal="center" vertical="center"/>
    </xf>
    <xf numFmtId="0" fontId="11" fillId="0" borderId="140" xfId="0" applyFont="1" applyBorder="1" applyAlignment="1">
      <alignment horizontal="center" vertical="center"/>
    </xf>
    <xf numFmtId="0" fontId="11" fillId="0" borderId="141" xfId="0" applyFont="1" applyBorder="1" applyAlignment="1">
      <alignment horizontal="center" vertical="center"/>
    </xf>
    <xf numFmtId="0" fontId="11" fillId="0" borderId="142" xfId="0" applyFont="1" applyBorder="1" applyAlignment="1">
      <alignment horizontal="center" vertical="center"/>
    </xf>
    <xf numFmtId="0" fontId="72" fillId="0" borderId="64" xfId="0" applyFont="1" applyFill="1" applyBorder="1" applyAlignment="1">
      <alignment horizontal="center" vertical="center"/>
    </xf>
    <xf numFmtId="214" fontId="20" fillId="0" borderId="143" xfId="65" applyNumberFormat="1" applyFont="1" applyBorder="1" applyAlignment="1">
      <alignment horizontal="center"/>
      <protection/>
    </xf>
    <xf numFmtId="214" fontId="19" fillId="0" borderId="74" xfId="65" applyNumberFormat="1" applyFont="1" applyBorder="1" applyAlignment="1">
      <alignment horizontal="center"/>
      <protection/>
    </xf>
    <xf numFmtId="0" fontId="20" fillId="0" borderId="143" xfId="65" applyFont="1" applyBorder="1" applyAlignment="1">
      <alignment horizontal="center"/>
      <protection/>
    </xf>
    <xf numFmtId="0" fontId="19" fillId="0" borderId="74" xfId="65" applyFont="1" applyBorder="1" applyAlignment="1">
      <alignment horizontal="center"/>
      <protection/>
    </xf>
    <xf numFmtId="0" fontId="19" fillId="0" borderId="144" xfId="65" applyFont="1" applyBorder="1" applyAlignment="1">
      <alignment horizontal="center"/>
      <protection/>
    </xf>
    <xf numFmtId="0" fontId="19" fillId="0" borderId="143" xfId="65" applyFont="1" applyBorder="1" applyAlignment="1">
      <alignment horizontal="center"/>
      <protection/>
    </xf>
    <xf numFmtId="0" fontId="19" fillId="0" borderId="75" xfId="65" applyFont="1" applyBorder="1" applyAlignment="1">
      <alignment horizontal="center"/>
      <protection/>
    </xf>
    <xf numFmtId="0" fontId="20" fillId="0" borderId="143" xfId="65" applyFont="1" applyFill="1" applyBorder="1" applyAlignment="1">
      <alignment horizontal="center"/>
      <protection/>
    </xf>
    <xf numFmtId="0" fontId="19" fillId="0" borderId="74" xfId="65" applyFont="1" applyFill="1" applyBorder="1" applyAlignment="1">
      <alignment horizontal="center"/>
      <protection/>
    </xf>
    <xf numFmtId="0" fontId="19" fillId="0" borderId="144" xfId="65" applyFont="1" applyFill="1" applyBorder="1" applyAlignment="1">
      <alignment horizontal="center"/>
      <protection/>
    </xf>
    <xf numFmtId="191" fontId="20" fillId="0" borderId="143" xfId="65" applyNumberFormat="1" applyFont="1" applyFill="1" applyBorder="1" applyAlignment="1">
      <alignment horizontal="center"/>
      <protection/>
    </xf>
    <xf numFmtId="191" fontId="19" fillId="0" borderId="74" xfId="65" applyNumberFormat="1" applyFont="1" applyFill="1" applyBorder="1" applyAlignment="1">
      <alignment horizontal="center"/>
      <protection/>
    </xf>
    <xf numFmtId="191" fontId="19" fillId="0" borderId="75" xfId="65" applyNumberFormat="1" applyFont="1" applyFill="1" applyBorder="1" applyAlignment="1">
      <alignment horizontal="center"/>
      <protection/>
    </xf>
    <xf numFmtId="191" fontId="20" fillId="32" borderId="145" xfId="65" applyNumberFormat="1" applyFont="1" applyFill="1" applyBorder="1" applyAlignment="1">
      <alignment horizontal="center"/>
      <protection/>
    </xf>
    <xf numFmtId="191" fontId="19" fillId="32" borderId="74" xfId="65" applyNumberFormat="1" applyFont="1" applyFill="1" applyBorder="1" applyAlignment="1">
      <alignment horizontal="center"/>
      <protection/>
    </xf>
    <xf numFmtId="214" fontId="20" fillId="0" borderId="65" xfId="65" applyNumberFormat="1" applyFont="1" applyBorder="1" applyAlignment="1">
      <alignment horizontal="center"/>
      <protection/>
    </xf>
    <xf numFmtId="214" fontId="19" fillId="0" borderId="123" xfId="65" applyNumberFormat="1" applyFont="1" applyBorder="1" applyAlignment="1">
      <alignment horizontal="center"/>
      <protection/>
    </xf>
    <xf numFmtId="0" fontId="19" fillId="0" borderId="65" xfId="65" applyFont="1" applyBorder="1" applyAlignment="1">
      <alignment horizontal="center"/>
      <protection/>
    </xf>
    <xf numFmtId="0" fontId="19" fillId="0" borderId="119" xfId="65" applyFont="1" applyBorder="1" applyAlignment="1">
      <alignment horizontal="center"/>
      <protection/>
    </xf>
    <xf numFmtId="0" fontId="19" fillId="0" borderId="146" xfId="65" applyFont="1" applyBorder="1" applyAlignment="1">
      <alignment horizontal="center"/>
      <protection/>
    </xf>
    <xf numFmtId="199" fontId="19" fillId="0" borderId="32" xfId="65" applyNumberFormat="1" applyFont="1" applyFill="1" applyBorder="1" applyAlignment="1">
      <alignment horizontal="center" vertical="center"/>
      <protection/>
    </xf>
    <xf numFmtId="199" fontId="19" fillId="0" borderId="83" xfId="65" applyNumberFormat="1" applyFont="1" applyFill="1" applyBorder="1" applyAlignment="1">
      <alignment horizontal="center" vertical="center"/>
      <protection/>
    </xf>
    <xf numFmtId="191" fontId="19" fillId="0" borderId="32" xfId="65" applyNumberFormat="1" applyFont="1" applyFill="1" applyBorder="1" applyAlignment="1">
      <alignment horizontal="center" vertical="center"/>
      <protection/>
    </xf>
    <xf numFmtId="191" fontId="19" fillId="0" borderId="83" xfId="65" applyNumberFormat="1" applyFont="1" applyFill="1" applyBorder="1" applyAlignment="1">
      <alignment horizontal="center" vertical="center"/>
      <protection/>
    </xf>
    <xf numFmtId="191" fontId="19" fillId="32" borderId="32" xfId="65" applyNumberFormat="1" applyFont="1" applyFill="1" applyBorder="1" applyAlignment="1">
      <alignment horizontal="center" vertical="center"/>
      <protection/>
    </xf>
    <xf numFmtId="191" fontId="19" fillId="32" borderId="83" xfId="65" applyNumberFormat="1" applyFont="1" applyFill="1" applyBorder="1" applyAlignment="1">
      <alignment horizontal="center" vertical="center"/>
      <protection/>
    </xf>
    <xf numFmtId="191" fontId="19" fillId="32" borderId="134" xfId="65" applyNumberFormat="1" applyFont="1" applyFill="1" applyBorder="1" applyAlignment="1">
      <alignment horizontal="center" vertical="center"/>
      <protection/>
    </xf>
    <xf numFmtId="191" fontId="19" fillId="32" borderId="79" xfId="65" applyNumberFormat="1" applyFont="1" applyFill="1" applyBorder="1" applyAlignment="1">
      <alignment horizontal="center" vertical="center"/>
      <protection/>
    </xf>
    <xf numFmtId="191" fontId="19" fillId="0" borderId="77" xfId="65" applyNumberFormat="1" applyFont="1" applyFill="1" applyBorder="1" applyAlignment="1">
      <alignment horizontal="center" vertical="center"/>
      <protection/>
    </xf>
    <xf numFmtId="191" fontId="19" fillId="0" borderId="84" xfId="65" applyNumberFormat="1" applyFont="1" applyFill="1" applyBorder="1" applyAlignment="1">
      <alignment horizontal="center" vertical="center"/>
      <protection/>
    </xf>
    <xf numFmtId="191" fontId="19" fillId="32" borderId="147" xfId="65" applyNumberFormat="1" applyFont="1" applyFill="1" applyBorder="1" applyAlignment="1">
      <alignment horizontal="center" vertical="center"/>
      <protection/>
    </xf>
    <xf numFmtId="191" fontId="19" fillId="32" borderId="100" xfId="65" applyNumberFormat="1" applyFont="1" applyFill="1" applyBorder="1" applyAlignment="1">
      <alignment horizontal="center" vertical="center"/>
      <protection/>
    </xf>
    <xf numFmtId="0" fontId="0" fillId="0" borderId="63" xfId="0" applyBorder="1" applyAlignment="1">
      <alignment horizontal="center" vertical="distributed" textRotation="255"/>
    </xf>
    <xf numFmtId="0" fontId="0" fillId="0" borderId="32" xfId="0" applyBorder="1" applyAlignment="1">
      <alignment horizontal="center" vertical="distributed" textRotation="255"/>
    </xf>
    <xf numFmtId="0" fontId="0" fillId="0" borderId="86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7" fillId="0" borderId="63" xfId="0" applyFont="1" applyBorder="1" applyAlignment="1">
      <alignment horizontal="center" vertical="distributed" textRotation="255" indent="5"/>
    </xf>
    <xf numFmtId="0" fontId="0" fillId="0" borderId="63" xfId="0" applyBorder="1" applyAlignment="1">
      <alignment horizontal="center" vertical="distributed" textRotation="255" indent="5"/>
    </xf>
    <xf numFmtId="0" fontId="0" fillId="4" borderId="72" xfId="0" applyFill="1" applyBorder="1" applyAlignment="1">
      <alignment horizontal="center" vertical="center"/>
    </xf>
    <xf numFmtId="0" fontId="8" fillId="32" borderId="123" xfId="0" applyFont="1" applyFill="1" applyBorder="1" applyAlignment="1">
      <alignment horizontal="center" vertical="center"/>
    </xf>
    <xf numFmtId="56" fontId="0" fillId="0" borderId="134" xfId="0" applyNumberFormat="1" applyFill="1" applyBorder="1" applyAlignment="1">
      <alignment horizontal="center" vertical="center"/>
    </xf>
    <xf numFmtId="56" fontId="0" fillId="0" borderId="85" xfId="0" applyNumberFormat="1" applyFill="1" applyBorder="1" applyAlignment="1">
      <alignment horizontal="center" vertical="center"/>
    </xf>
    <xf numFmtId="56" fontId="0" fillId="0" borderId="64" xfId="0" applyNumberFormat="1" applyFill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_4段FP結果計算表(案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106"/>
  <sheetViews>
    <sheetView tabSelected="1" view="pageBreakPreview" zoomScaleSheetLayoutView="100" zoomScalePageLayoutView="0" workbookViewId="0" topLeftCell="A1">
      <selection activeCell="D103" sqref="D103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89" t="s">
        <v>115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 thickBot="1">
      <c r="A2" s="39"/>
      <c r="B2" s="90"/>
      <c r="C2" s="39" t="s">
        <v>306</v>
      </c>
      <c r="D2" s="39"/>
      <c r="E2" s="39"/>
      <c r="F2" s="39"/>
      <c r="G2" s="39"/>
      <c r="H2" s="39"/>
      <c r="I2" s="39"/>
      <c r="J2" s="39"/>
      <c r="K2" s="39"/>
    </row>
    <row r="3" spans="1:11" ht="14.25" thickBot="1">
      <c r="A3" s="39"/>
      <c r="B3" s="91"/>
      <c r="C3" s="39" t="s">
        <v>305</v>
      </c>
      <c r="D3" s="39"/>
      <c r="E3" s="39"/>
      <c r="F3" s="39"/>
      <c r="G3" s="39"/>
      <c r="H3" s="39"/>
      <c r="I3" s="39"/>
      <c r="J3" s="39"/>
      <c r="K3" s="39"/>
    </row>
    <row r="4" spans="1:20" ht="13.5">
      <c r="A4" s="89" t="s">
        <v>359</v>
      </c>
      <c r="B4" s="39"/>
      <c r="C4" s="39"/>
      <c r="D4" s="39"/>
      <c r="E4" s="39"/>
      <c r="F4" s="39"/>
      <c r="G4" s="39"/>
      <c r="H4" s="39"/>
      <c r="I4" s="39"/>
      <c r="J4" s="39"/>
      <c r="K4" s="39"/>
      <c r="M4" t="s">
        <v>119</v>
      </c>
      <c r="T4" t="s">
        <v>121</v>
      </c>
    </row>
    <row r="5" spans="1:20" ht="14.25" thickBot="1">
      <c r="A5" s="92" t="s">
        <v>360</v>
      </c>
      <c r="B5" s="288" t="s">
        <v>116</v>
      </c>
      <c r="C5" s="303"/>
      <c r="D5" s="304"/>
      <c r="E5" s="288" t="s">
        <v>117</v>
      </c>
      <c r="F5" s="303"/>
      <c r="G5" s="304"/>
      <c r="H5" s="288" t="s">
        <v>29</v>
      </c>
      <c r="I5" s="303"/>
      <c r="J5" s="304"/>
      <c r="K5" s="39"/>
      <c r="M5" t="s">
        <v>98</v>
      </c>
      <c r="T5" t="s">
        <v>92</v>
      </c>
    </row>
    <row r="6" spans="1:20" ht="14.25" thickTop="1">
      <c r="A6" s="94" t="s">
        <v>361</v>
      </c>
      <c r="B6" s="290" t="s">
        <v>571</v>
      </c>
      <c r="C6" s="290"/>
      <c r="D6" s="290"/>
      <c r="E6" s="290" t="s">
        <v>570</v>
      </c>
      <c r="F6" s="290"/>
      <c r="G6" s="290"/>
      <c r="H6" s="307"/>
      <c r="I6" s="308"/>
      <c r="J6" s="309"/>
      <c r="K6" s="39"/>
      <c r="M6" t="s">
        <v>97</v>
      </c>
      <c r="T6" t="s">
        <v>122</v>
      </c>
    </row>
    <row r="7" spans="1:20" ht="13.5">
      <c r="A7" s="95" t="s">
        <v>190</v>
      </c>
      <c r="B7" s="285" t="s">
        <v>572</v>
      </c>
      <c r="C7" s="285"/>
      <c r="D7" s="285"/>
      <c r="E7" s="285" t="s">
        <v>570</v>
      </c>
      <c r="F7" s="285"/>
      <c r="G7" s="285"/>
      <c r="H7" s="310"/>
      <c r="I7" s="311"/>
      <c r="J7" s="312"/>
      <c r="K7" s="39"/>
      <c r="M7" t="s">
        <v>99</v>
      </c>
      <c r="T7" t="s">
        <v>91</v>
      </c>
    </row>
    <row r="8" spans="1:20" ht="13.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M8" t="s">
        <v>118</v>
      </c>
      <c r="T8" t="s">
        <v>123</v>
      </c>
    </row>
    <row r="9" spans="1:20" ht="13.5">
      <c r="A9" s="89" t="s">
        <v>114</v>
      </c>
      <c r="B9" s="39"/>
      <c r="C9" s="39"/>
      <c r="D9" s="39"/>
      <c r="E9" s="39"/>
      <c r="F9" s="39"/>
      <c r="G9" s="39"/>
      <c r="H9" s="39"/>
      <c r="I9" s="39"/>
      <c r="J9" s="39"/>
      <c r="K9" s="39"/>
      <c r="T9" t="s">
        <v>124</v>
      </c>
    </row>
    <row r="10" spans="1:20" ht="14.25" thickBot="1">
      <c r="A10" s="92" t="s">
        <v>61</v>
      </c>
      <c r="B10" s="288" t="s">
        <v>128</v>
      </c>
      <c r="C10" s="304"/>
      <c r="D10" s="288" t="s">
        <v>29</v>
      </c>
      <c r="E10" s="303"/>
      <c r="F10" s="303"/>
      <c r="G10" s="303"/>
      <c r="H10" s="303"/>
      <c r="I10" s="303"/>
      <c r="J10" s="304"/>
      <c r="K10" s="39"/>
      <c r="M10" t="s">
        <v>120</v>
      </c>
      <c r="T10" t="s">
        <v>93</v>
      </c>
    </row>
    <row r="11" spans="1:20" ht="14.25" thickTop="1">
      <c r="A11" s="94" t="s">
        <v>189</v>
      </c>
      <c r="B11" s="290" t="s">
        <v>573</v>
      </c>
      <c r="C11" s="290"/>
      <c r="D11" s="295" t="s">
        <v>579</v>
      </c>
      <c r="E11" s="296"/>
      <c r="F11" s="296"/>
      <c r="G11" s="296"/>
      <c r="H11" s="296"/>
      <c r="I11" s="296"/>
      <c r="J11" s="297"/>
      <c r="K11" s="3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95" t="s">
        <v>188</v>
      </c>
      <c r="B12" s="285" t="s">
        <v>574</v>
      </c>
      <c r="C12" s="285"/>
      <c r="D12" s="298"/>
      <c r="E12" s="296"/>
      <c r="F12" s="296"/>
      <c r="G12" s="296"/>
      <c r="H12" s="296"/>
      <c r="I12" s="296"/>
      <c r="J12" s="297"/>
      <c r="K12" s="3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95" t="s">
        <v>187</v>
      </c>
      <c r="B13" s="285" t="s">
        <v>575</v>
      </c>
      <c r="C13" s="285"/>
      <c r="D13" s="298"/>
      <c r="E13" s="296"/>
      <c r="F13" s="296"/>
      <c r="G13" s="296"/>
      <c r="H13" s="296"/>
      <c r="I13" s="296"/>
      <c r="J13" s="297"/>
      <c r="K13" s="39"/>
      <c r="O13" t="s">
        <v>108</v>
      </c>
      <c r="Q13" t="s">
        <v>107</v>
      </c>
      <c r="T13" t="s">
        <v>127</v>
      </c>
    </row>
    <row r="14" spans="1:20" ht="13.5">
      <c r="A14" s="95" t="s">
        <v>179</v>
      </c>
      <c r="B14" s="285"/>
      <c r="C14" s="285"/>
      <c r="D14" s="298"/>
      <c r="E14" s="296"/>
      <c r="F14" s="296"/>
      <c r="G14" s="296"/>
      <c r="H14" s="296"/>
      <c r="I14" s="296"/>
      <c r="J14" s="297"/>
      <c r="K14" s="39"/>
      <c r="Q14" t="s">
        <v>109</v>
      </c>
      <c r="T14" t="s">
        <v>94</v>
      </c>
    </row>
    <row r="15" spans="1:17" ht="13.5">
      <c r="A15" s="96" t="s">
        <v>180</v>
      </c>
      <c r="B15" s="285">
        <v>1</v>
      </c>
      <c r="C15" s="285"/>
      <c r="D15" s="299"/>
      <c r="E15" s="300"/>
      <c r="F15" s="300"/>
      <c r="G15" s="300"/>
      <c r="H15" s="300"/>
      <c r="I15" s="300"/>
      <c r="J15" s="301"/>
      <c r="K15" s="39"/>
      <c r="Q15" t="s">
        <v>110</v>
      </c>
    </row>
    <row r="16" spans="1:17" ht="13.5">
      <c r="A16" s="97"/>
      <c r="B16" s="98"/>
      <c r="C16" s="98"/>
      <c r="D16" s="99"/>
      <c r="E16" s="99"/>
      <c r="F16" s="39"/>
      <c r="G16" s="39"/>
      <c r="H16" s="39"/>
      <c r="I16" s="39"/>
      <c r="J16" s="39"/>
      <c r="K16" s="39"/>
      <c r="Q16" t="s">
        <v>111</v>
      </c>
    </row>
    <row r="17" spans="1:17" ht="13.5">
      <c r="A17" s="89" t="s">
        <v>129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Q17" t="s">
        <v>112</v>
      </c>
    </row>
    <row r="18" spans="1:17" ht="14.25" thickBot="1">
      <c r="A18" s="92" t="s">
        <v>61</v>
      </c>
      <c r="B18" s="288" t="s">
        <v>128</v>
      </c>
      <c r="C18" s="303"/>
      <c r="D18" s="287" t="s">
        <v>29</v>
      </c>
      <c r="E18" s="287"/>
      <c r="F18" s="287"/>
      <c r="G18" s="287"/>
      <c r="H18" s="287"/>
      <c r="I18" s="287"/>
      <c r="J18" s="287"/>
      <c r="K18" s="39"/>
      <c r="Q18" t="s">
        <v>113</v>
      </c>
    </row>
    <row r="19" spans="1:11" ht="14.25" thickTop="1">
      <c r="A19" s="94" t="s">
        <v>247</v>
      </c>
      <c r="B19" s="290" t="s">
        <v>576</v>
      </c>
      <c r="C19" s="291"/>
      <c r="D19" s="302" t="s">
        <v>590</v>
      </c>
      <c r="E19" s="293"/>
      <c r="F19" s="293"/>
      <c r="G19" s="293"/>
      <c r="H19" s="293"/>
      <c r="I19" s="293"/>
      <c r="J19" s="293"/>
      <c r="K19" s="39"/>
    </row>
    <row r="20" spans="1:11" ht="13.5">
      <c r="A20" s="95" t="s">
        <v>181</v>
      </c>
      <c r="B20" s="285" t="s">
        <v>584</v>
      </c>
      <c r="C20" s="286"/>
      <c r="D20" s="294"/>
      <c r="E20" s="294"/>
      <c r="F20" s="294"/>
      <c r="G20" s="294"/>
      <c r="H20" s="294"/>
      <c r="I20" s="294"/>
      <c r="J20" s="294"/>
      <c r="K20" s="39"/>
    </row>
    <row r="21" spans="1:11" ht="13.5">
      <c r="A21" s="95" t="s">
        <v>255</v>
      </c>
      <c r="B21" s="286" t="s">
        <v>585</v>
      </c>
      <c r="C21" s="292"/>
      <c r="D21" s="294"/>
      <c r="E21" s="294"/>
      <c r="F21" s="294"/>
      <c r="G21" s="294"/>
      <c r="H21" s="294"/>
      <c r="I21" s="294"/>
      <c r="J21" s="294"/>
      <c r="K21" s="39"/>
    </row>
    <row r="22" spans="1:24" ht="13.5">
      <c r="A22" s="95" t="s">
        <v>182</v>
      </c>
      <c r="B22" s="285">
        <v>10</v>
      </c>
      <c r="C22" s="286"/>
      <c r="D22" s="294"/>
      <c r="E22" s="294"/>
      <c r="F22" s="294"/>
      <c r="G22" s="294"/>
      <c r="H22" s="294"/>
      <c r="I22" s="294"/>
      <c r="J22" s="294"/>
      <c r="K22" s="39"/>
      <c r="M22" t="s">
        <v>130</v>
      </c>
      <c r="N22" s="3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95" t="s">
        <v>183</v>
      </c>
      <c r="B23" s="285" t="s">
        <v>135</v>
      </c>
      <c r="C23" s="286"/>
      <c r="D23" s="294"/>
      <c r="E23" s="294"/>
      <c r="F23" s="294"/>
      <c r="G23" s="294"/>
      <c r="H23" s="294"/>
      <c r="I23" s="294"/>
      <c r="J23" s="294"/>
      <c r="K23" s="39"/>
      <c r="M23" t="s">
        <v>96</v>
      </c>
      <c r="N23" s="3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95" t="s">
        <v>184</v>
      </c>
      <c r="B24" s="286">
        <v>60</v>
      </c>
      <c r="C24" s="289"/>
      <c r="D24" s="294"/>
      <c r="E24" s="294"/>
      <c r="F24" s="294"/>
      <c r="G24" s="294"/>
      <c r="H24" s="294"/>
      <c r="I24" s="294"/>
      <c r="J24" s="294"/>
      <c r="K24" s="3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96" t="s">
        <v>185</v>
      </c>
      <c r="B25" s="313"/>
      <c r="C25" s="313"/>
      <c r="D25" s="294"/>
      <c r="E25" s="294"/>
      <c r="F25" s="294"/>
      <c r="G25" s="294"/>
      <c r="H25" s="294"/>
      <c r="I25" s="294"/>
      <c r="J25" s="294"/>
      <c r="K25" s="39"/>
      <c r="P25">
        <v>20</v>
      </c>
      <c r="R25">
        <v>60</v>
      </c>
      <c r="T25" t="s">
        <v>138</v>
      </c>
      <c r="X25" t="s">
        <v>150</v>
      </c>
    </row>
    <row r="26" spans="1:24" ht="13.5">
      <c r="A26" s="96" t="s">
        <v>362</v>
      </c>
      <c r="B26" s="286" t="s">
        <v>591</v>
      </c>
      <c r="C26" s="292"/>
      <c r="D26" s="294"/>
      <c r="E26" s="294"/>
      <c r="F26" s="294"/>
      <c r="G26" s="294"/>
      <c r="H26" s="294"/>
      <c r="I26" s="294"/>
      <c r="J26" s="294"/>
      <c r="K26" s="39"/>
      <c r="P26">
        <v>25</v>
      </c>
      <c r="T26" t="s">
        <v>139</v>
      </c>
      <c r="X26" t="s">
        <v>156</v>
      </c>
    </row>
    <row r="27" spans="1:24" ht="13.5">
      <c r="A27" s="96" t="s">
        <v>285</v>
      </c>
      <c r="B27" s="286" t="s">
        <v>592</v>
      </c>
      <c r="C27" s="292"/>
      <c r="D27" s="294"/>
      <c r="E27" s="294"/>
      <c r="F27" s="294"/>
      <c r="G27" s="294"/>
      <c r="H27" s="294"/>
      <c r="I27" s="294"/>
      <c r="J27" s="294"/>
      <c r="K27" s="39"/>
      <c r="T27" t="s">
        <v>140</v>
      </c>
      <c r="X27" t="s">
        <v>151</v>
      </c>
    </row>
    <row r="28" spans="1:24" ht="13.5">
      <c r="A28" s="96" t="s">
        <v>286</v>
      </c>
      <c r="B28" s="305" t="s">
        <v>593</v>
      </c>
      <c r="C28" s="306"/>
      <c r="D28" s="294"/>
      <c r="E28" s="294"/>
      <c r="F28" s="294"/>
      <c r="G28" s="294"/>
      <c r="H28" s="294"/>
      <c r="I28" s="294"/>
      <c r="J28" s="294"/>
      <c r="K28" s="39"/>
      <c r="T28" t="s">
        <v>141</v>
      </c>
      <c r="X28" t="s">
        <v>154</v>
      </c>
    </row>
    <row r="29" spans="1:24" ht="13.5">
      <c r="A29" s="96" t="s">
        <v>186</v>
      </c>
      <c r="B29" s="285" t="s">
        <v>586</v>
      </c>
      <c r="C29" s="286"/>
      <c r="D29" s="294"/>
      <c r="E29" s="294"/>
      <c r="F29" s="294"/>
      <c r="G29" s="294"/>
      <c r="H29" s="294"/>
      <c r="I29" s="294"/>
      <c r="J29" s="294"/>
      <c r="K29" s="39"/>
      <c r="T29" t="s">
        <v>142</v>
      </c>
      <c r="X29" t="s">
        <v>153</v>
      </c>
    </row>
    <row r="30" spans="1:24" ht="13.5">
      <c r="A30" s="95" t="s">
        <v>373</v>
      </c>
      <c r="B30" s="285"/>
      <c r="C30" s="286"/>
      <c r="D30" s="294"/>
      <c r="E30" s="294"/>
      <c r="F30" s="294"/>
      <c r="G30" s="294"/>
      <c r="H30" s="294"/>
      <c r="I30" s="294"/>
      <c r="J30" s="294"/>
      <c r="K30" s="39"/>
      <c r="X30" t="s">
        <v>147</v>
      </c>
    </row>
    <row r="31" spans="1:24" ht="13.5">
      <c r="A31" s="96" t="s">
        <v>374</v>
      </c>
      <c r="B31" s="285"/>
      <c r="C31" s="286"/>
      <c r="D31" s="294"/>
      <c r="E31" s="294"/>
      <c r="F31" s="294"/>
      <c r="G31" s="294"/>
      <c r="H31" s="294"/>
      <c r="I31" s="294"/>
      <c r="J31" s="294"/>
      <c r="K31" s="39"/>
      <c r="X31" t="s">
        <v>152</v>
      </c>
    </row>
    <row r="32" spans="1:11" ht="13.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3.5">
      <c r="A33" s="89" t="s">
        <v>158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4.25" thickBot="1">
      <c r="A34" s="92" t="s">
        <v>61</v>
      </c>
      <c r="B34" s="287" t="s">
        <v>128</v>
      </c>
      <c r="C34" s="288"/>
      <c r="D34" s="287" t="s">
        <v>29</v>
      </c>
      <c r="E34" s="287"/>
      <c r="F34" s="287"/>
      <c r="G34" s="287"/>
      <c r="H34" s="287"/>
      <c r="I34" s="287"/>
      <c r="J34" s="287"/>
      <c r="K34" s="39"/>
    </row>
    <row r="35" spans="1:31" ht="14.25" thickTop="1">
      <c r="A35" s="94" t="s">
        <v>248</v>
      </c>
      <c r="B35" s="290" t="s">
        <v>577</v>
      </c>
      <c r="C35" s="291"/>
      <c r="D35" s="293" t="s">
        <v>596</v>
      </c>
      <c r="E35" s="293"/>
      <c r="F35" s="293"/>
      <c r="G35" s="293"/>
      <c r="H35" s="293"/>
      <c r="I35" s="293"/>
      <c r="J35" s="293"/>
      <c r="K35" s="3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95" t="s">
        <v>249</v>
      </c>
      <c r="B36" s="285">
        <v>550</v>
      </c>
      <c r="C36" s="286"/>
      <c r="D36" s="294"/>
      <c r="E36" s="294"/>
      <c r="F36" s="294"/>
      <c r="G36" s="294"/>
      <c r="H36" s="294"/>
      <c r="I36" s="294"/>
      <c r="J36" s="294"/>
      <c r="K36" s="3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95" t="s">
        <v>250</v>
      </c>
      <c r="B37" s="285" t="s">
        <v>161</v>
      </c>
      <c r="C37" s="286"/>
      <c r="D37" s="294"/>
      <c r="E37" s="294"/>
      <c r="F37" s="294"/>
      <c r="G37" s="294"/>
      <c r="H37" s="294"/>
      <c r="I37" s="294"/>
      <c r="J37" s="294"/>
      <c r="K37" s="3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95" t="s">
        <v>251</v>
      </c>
      <c r="B38" s="285" t="s">
        <v>580</v>
      </c>
      <c r="C38" s="286"/>
      <c r="D38" s="294"/>
      <c r="E38" s="294"/>
      <c r="F38" s="294"/>
      <c r="G38" s="294"/>
      <c r="H38" s="294"/>
      <c r="I38" s="294"/>
      <c r="J38" s="294"/>
      <c r="K38" s="3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95" t="s">
        <v>252</v>
      </c>
      <c r="B39" s="285" t="s">
        <v>166</v>
      </c>
      <c r="C39" s="286"/>
      <c r="D39" s="294"/>
      <c r="E39" s="294"/>
      <c r="F39" s="294"/>
      <c r="G39" s="294"/>
      <c r="H39" s="294"/>
      <c r="I39" s="294"/>
      <c r="J39" s="294"/>
      <c r="K39" s="39"/>
      <c r="N39">
        <v>900</v>
      </c>
      <c r="Q39" t="s">
        <v>167</v>
      </c>
    </row>
    <row r="40" spans="1:17" ht="13.5">
      <c r="A40" s="95" t="s">
        <v>253</v>
      </c>
      <c r="B40" s="285" t="s">
        <v>581</v>
      </c>
      <c r="C40" s="286"/>
      <c r="D40" s="294"/>
      <c r="E40" s="294"/>
      <c r="F40" s="294"/>
      <c r="G40" s="294"/>
      <c r="H40" s="294"/>
      <c r="I40" s="294"/>
      <c r="J40" s="294"/>
      <c r="K40" s="39"/>
      <c r="Q40" s="35" t="s">
        <v>168</v>
      </c>
    </row>
    <row r="41" spans="1:11" ht="14.25" thickBot="1">
      <c r="A41" s="95" t="s">
        <v>254</v>
      </c>
      <c r="B41" s="92" t="s">
        <v>100</v>
      </c>
      <c r="C41" s="93" t="s">
        <v>172</v>
      </c>
      <c r="D41" s="294"/>
      <c r="E41" s="294"/>
      <c r="F41" s="294"/>
      <c r="G41" s="294"/>
      <c r="H41" s="294"/>
      <c r="I41" s="294"/>
      <c r="J41" s="294"/>
      <c r="K41" s="39"/>
    </row>
    <row r="42" spans="1:11" ht="14.25" thickTop="1">
      <c r="A42" s="96" t="s">
        <v>363</v>
      </c>
      <c r="B42" s="100">
        <v>120</v>
      </c>
      <c r="C42" s="101" t="s">
        <v>594</v>
      </c>
      <c r="D42" s="294"/>
      <c r="E42" s="294"/>
      <c r="F42" s="294"/>
      <c r="G42" s="294"/>
      <c r="H42" s="294"/>
      <c r="I42" s="294"/>
      <c r="J42" s="294"/>
      <c r="K42" s="39"/>
    </row>
    <row r="43" spans="1:11" ht="13.5">
      <c r="A43" s="96" t="s">
        <v>364</v>
      </c>
      <c r="B43" s="102">
        <v>250</v>
      </c>
      <c r="C43" s="103" t="s">
        <v>594</v>
      </c>
      <c r="D43" s="294"/>
      <c r="E43" s="294"/>
      <c r="F43" s="294"/>
      <c r="G43" s="294"/>
      <c r="H43" s="294"/>
      <c r="I43" s="294"/>
      <c r="J43" s="294"/>
      <c r="K43" s="39"/>
    </row>
    <row r="44" spans="1:11" ht="13.5">
      <c r="A44" s="96" t="s">
        <v>365</v>
      </c>
      <c r="B44" s="102">
        <v>450</v>
      </c>
      <c r="C44" s="103" t="s">
        <v>594</v>
      </c>
      <c r="D44" s="294"/>
      <c r="E44" s="294"/>
      <c r="F44" s="294"/>
      <c r="G44" s="294"/>
      <c r="H44" s="294"/>
      <c r="I44" s="294"/>
      <c r="J44" s="294"/>
      <c r="K44" s="39"/>
    </row>
    <row r="45" spans="1:11" ht="13.5">
      <c r="A45" s="96" t="s">
        <v>366</v>
      </c>
      <c r="B45" s="102">
        <v>550</v>
      </c>
      <c r="C45" s="103" t="s">
        <v>594</v>
      </c>
      <c r="D45" s="294"/>
      <c r="E45" s="294"/>
      <c r="F45" s="294"/>
      <c r="G45" s="294"/>
      <c r="H45" s="294"/>
      <c r="I45" s="294"/>
      <c r="J45" s="294"/>
      <c r="K45" s="39"/>
    </row>
    <row r="46" spans="1:11" ht="13.5">
      <c r="A46" s="96" t="s">
        <v>367</v>
      </c>
      <c r="B46" s="102">
        <v>550</v>
      </c>
      <c r="C46" s="103" t="s">
        <v>594</v>
      </c>
      <c r="D46" s="294"/>
      <c r="E46" s="294"/>
      <c r="F46" s="294"/>
      <c r="G46" s="294"/>
      <c r="H46" s="294"/>
      <c r="I46" s="294"/>
      <c r="J46" s="294"/>
      <c r="K46" s="39"/>
    </row>
    <row r="47" spans="1:11" ht="13.5">
      <c r="A47" s="96" t="s">
        <v>368</v>
      </c>
      <c r="B47" s="102">
        <v>700</v>
      </c>
      <c r="C47" s="103" t="s">
        <v>594</v>
      </c>
      <c r="D47" s="294"/>
      <c r="E47" s="294"/>
      <c r="F47" s="294"/>
      <c r="G47" s="294"/>
      <c r="H47" s="294"/>
      <c r="I47" s="294"/>
      <c r="J47" s="294"/>
      <c r="K47" s="39"/>
    </row>
    <row r="48" spans="1:11" ht="13.5">
      <c r="A48" s="96" t="s">
        <v>369</v>
      </c>
      <c r="B48" s="102">
        <v>800</v>
      </c>
      <c r="C48" s="103" t="s">
        <v>594</v>
      </c>
      <c r="D48" s="294"/>
      <c r="E48" s="294"/>
      <c r="F48" s="294"/>
      <c r="G48" s="294"/>
      <c r="H48" s="294"/>
      <c r="I48" s="294"/>
      <c r="J48" s="294"/>
      <c r="K48" s="39"/>
    </row>
    <row r="49" spans="1:26" ht="13.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P49" t="s">
        <v>200</v>
      </c>
      <c r="Y49" s="314" t="s">
        <v>193</v>
      </c>
      <c r="Z49" s="314"/>
    </row>
    <row r="50" spans="1:26" ht="13.5">
      <c r="A50" s="89" t="s">
        <v>157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104" t="s">
        <v>61</v>
      </c>
      <c r="B51" s="287" t="s">
        <v>128</v>
      </c>
      <c r="C51" s="288"/>
      <c r="D51" s="287" t="s">
        <v>29</v>
      </c>
      <c r="E51" s="287"/>
      <c r="F51" s="287"/>
      <c r="G51" s="287"/>
      <c r="H51" s="287"/>
      <c r="I51" s="287"/>
      <c r="J51" s="287"/>
      <c r="K51" s="39"/>
    </row>
    <row r="52" spans="1:26" ht="14.25" thickTop="1">
      <c r="A52" s="94" t="s">
        <v>287</v>
      </c>
      <c r="B52" s="290" t="s">
        <v>194</v>
      </c>
      <c r="C52" s="291"/>
      <c r="D52" s="302" t="s">
        <v>597</v>
      </c>
      <c r="E52" s="293"/>
      <c r="F52" s="293"/>
      <c r="G52" s="293"/>
      <c r="H52" s="293"/>
      <c r="I52" s="293"/>
      <c r="J52" s="293"/>
      <c r="K52" s="39"/>
      <c r="M52" t="s">
        <v>194</v>
      </c>
      <c r="N52" t="s">
        <v>95</v>
      </c>
      <c r="O52" s="3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95" t="s">
        <v>247</v>
      </c>
      <c r="B53" s="285" t="s">
        <v>578</v>
      </c>
      <c r="C53" s="286"/>
      <c r="D53" s="294"/>
      <c r="E53" s="294"/>
      <c r="F53" s="294"/>
      <c r="G53" s="294"/>
      <c r="H53" s="294"/>
      <c r="I53" s="294"/>
      <c r="J53" s="294"/>
      <c r="K53" s="39"/>
      <c r="M53" t="s">
        <v>195</v>
      </c>
      <c r="O53" s="3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95" t="s">
        <v>181</v>
      </c>
      <c r="B54" s="285" t="s">
        <v>584</v>
      </c>
      <c r="C54" s="286"/>
      <c r="D54" s="294"/>
      <c r="E54" s="294"/>
      <c r="F54" s="294"/>
      <c r="G54" s="294"/>
      <c r="H54" s="294"/>
      <c r="I54" s="294"/>
      <c r="J54" s="294"/>
      <c r="K54" s="39"/>
      <c r="M54" t="s">
        <v>198</v>
      </c>
      <c r="O54" s="3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95" t="s">
        <v>288</v>
      </c>
      <c r="B55" s="313"/>
      <c r="C55" s="313"/>
      <c r="D55" s="294"/>
      <c r="E55" s="294"/>
      <c r="F55" s="294"/>
      <c r="G55" s="294"/>
      <c r="H55" s="294"/>
      <c r="I55" s="294"/>
      <c r="J55" s="294"/>
      <c r="K55" s="3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95" t="s">
        <v>296</v>
      </c>
      <c r="B56" s="285" t="s">
        <v>587</v>
      </c>
      <c r="C56" s="286"/>
      <c r="D56" s="294"/>
      <c r="E56" s="294"/>
      <c r="F56" s="294"/>
      <c r="G56" s="294"/>
      <c r="H56" s="294"/>
      <c r="I56" s="294"/>
      <c r="J56" s="294"/>
      <c r="K56" s="3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95" t="s">
        <v>295</v>
      </c>
      <c r="B57" s="285" t="s">
        <v>588</v>
      </c>
      <c r="C57" s="286"/>
      <c r="D57" s="294"/>
      <c r="E57" s="294"/>
      <c r="F57" s="294"/>
      <c r="G57" s="294"/>
      <c r="H57" s="294"/>
      <c r="I57" s="294"/>
      <c r="J57" s="294"/>
      <c r="K57" s="39"/>
      <c r="V57" s="36">
        <v>0.02</v>
      </c>
      <c r="X57" t="s">
        <v>212</v>
      </c>
      <c r="Z57" t="s">
        <v>241</v>
      </c>
    </row>
    <row r="58" spans="1:26" ht="13.5">
      <c r="A58" s="95" t="s">
        <v>297</v>
      </c>
      <c r="B58" s="285" t="s">
        <v>589</v>
      </c>
      <c r="C58" s="286"/>
      <c r="D58" s="294"/>
      <c r="E58" s="294"/>
      <c r="F58" s="294"/>
      <c r="G58" s="294"/>
      <c r="H58" s="294"/>
      <c r="I58" s="294"/>
      <c r="J58" s="294"/>
      <c r="K58" s="39"/>
      <c r="V58" t="s">
        <v>225</v>
      </c>
      <c r="Z58" t="s">
        <v>242</v>
      </c>
    </row>
    <row r="59" spans="1:26" ht="13.5">
      <c r="A59" s="95" t="s">
        <v>298</v>
      </c>
      <c r="B59" s="285" t="s">
        <v>588</v>
      </c>
      <c r="C59" s="286"/>
      <c r="D59" s="294"/>
      <c r="E59" s="294"/>
      <c r="F59" s="294"/>
      <c r="G59" s="294"/>
      <c r="H59" s="294"/>
      <c r="I59" s="294"/>
      <c r="J59" s="294"/>
      <c r="K59" s="39"/>
      <c r="V59" t="s">
        <v>212</v>
      </c>
      <c r="Z59" t="s">
        <v>244</v>
      </c>
    </row>
    <row r="60" spans="1:11" ht="13.5">
      <c r="A60" s="95" t="s">
        <v>289</v>
      </c>
      <c r="B60" s="285" t="s">
        <v>215</v>
      </c>
      <c r="C60" s="286"/>
      <c r="D60" s="294"/>
      <c r="E60" s="294"/>
      <c r="F60" s="294"/>
      <c r="G60" s="294"/>
      <c r="H60" s="294"/>
      <c r="I60" s="294"/>
      <c r="J60" s="294"/>
      <c r="K60" s="39"/>
    </row>
    <row r="61" spans="1:11" ht="13.5">
      <c r="A61" s="95" t="s">
        <v>299</v>
      </c>
      <c r="B61" s="285" t="s">
        <v>595</v>
      </c>
      <c r="C61" s="286"/>
      <c r="D61" s="294"/>
      <c r="E61" s="294"/>
      <c r="F61" s="294"/>
      <c r="G61" s="294"/>
      <c r="H61" s="294"/>
      <c r="I61" s="294"/>
      <c r="J61" s="294"/>
      <c r="K61" s="39"/>
    </row>
    <row r="62" spans="1:11" ht="13.5">
      <c r="A62" s="95" t="s">
        <v>290</v>
      </c>
      <c r="B62" s="318">
        <v>0.05</v>
      </c>
      <c r="C62" s="286"/>
      <c r="D62" s="294"/>
      <c r="E62" s="294"/>
      <c r="F62" s="294"/>
      <c r="G62" s="294"/>
      <c r="H62" s="294"/>
      <c r="I62" s="294"/>
      <c r="J62" s="294"/>
      <c r="K62" s="39"/>
    </row>
    <row r="63" spans="1:11" ht="13.5">
      <c r="A63" s="95" t="s">
        <v>291</v>
      </c>
      <c r="B63" s="285">
        <v>50</v>
      </c>
      <c r="C63" s="286"/>
      <c r="D63" s="294"/>
      <c r="E63" s="294"/>
      <c r="F63" s="294"/>
      <c r="G63" s="294"/>
      <c r="H63" s="294"/>
      <c r="I63" s="294"/>
      <c r="J63" s="294"/>
      <c r="K63" s="39"/>
    </row>
    <row r="64" spans="1:11" ht="13.5">
      <c r="A64" s="95" t="s">
        <v>292</v>
      </c>
      <c r="B64" s="285" t="s">
        <v>588</v>
      </c>
      <c r="C64" s="286"/>
      <c r="D64" s="294"/>
      <c r="E64" s="294"/>
      <c r="F64" s="294"/>
      <c r="G64" s="294"/>
      <c r="H64" s="294"/>
      <c r="I64" s="294"/>
      <c r="J64" s="294"/>
      <c r="K64" s="39"/>
    </row>
    <row r="65" spans="1:11" ht="13.5">
      <c r="A65" s="95" t="s">
        <v>304</v>
      </c>
      <c r="B65" s="286" t="s">
        <v>582</v>
      </c>
      <c r="C65" s="289"/>
      <c r="D65" s="294"/>
      <c r="E65" s="294"/>
      <c r="F65" s="294"/>
      <c r="G65" s="294"/>
      <c r="H65" s="294"/>
      <c r="I65" s="294"/>
      <c r="J65" s="294"/>
      <c r="K65" s="39"/>
    </row>
    <row r="66" spans="1:11" ht="13.5">
      <c r="A66" s="95" t="s">
        <v>372</v>
      </c>
      <c r="B66" s="286" t="s">
        <v>583</v>
      </c>
      <c r="C66" s="289"/>
      <c r="D66" s="294"/>
      <c r="E66" s="294"/>
      <c r="F66" s="294"/>
      <c r="G66" s="294"/>
      <c r="H66" s="294"/>
      <c r="I66" s="294"/>
      <c r="J66" s="294"/>
      <c r="K66" s="39"/>
    </row>
    <row r="67" spans="1:11" ht="13.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</row>
    <row r="68" spans="1:20" ht="13.5">
      <c r="A68" s="89" t="s">
        <v>246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Q68" t="s">
        <v>258</v>
      </c>
      <c r="T68" t="s">
        <v>276</v>
      </c>
    </row>
    <row r="69" spans="1:21" ht="14.25" thickBot="1">
      <c r="A69" s="104" t="s">
        <v>61</v>
      </c>
      <c r="B69" s="287" t="s">
        <v>128</v>
      </c>
      <c r="C69" s="288"/>
      <c r="D69" s="287" t="s">
        <v>29</v>
      </c>
      <c r="E69" s="287"/>
      <c r="F69" s="287"/>
      <c r="G69" s="287"/>
      <c r="H69" s="287"/>
      <c r="I69" s="287"/>
      <c r="J69" s="287"/>
      <c r="K69" s="3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94" t="s">
        <v>247</v>
      </c>
      <c r="B70" s="290"/>
      <c r="C70" s="291"/>
      <c r="D70" s="293"/>
      <c r="E70" s="293"/>
      <c r="F70" s="293"/>
      <c r="G70" s="293"/>
      <c r="H70" s="293"/>
      <c r="I70" s="293"/>
      <c r="J70" s="293"/>
      <c r="K70" s="39"/>
      <c r="M70" t="s">
        <v>259</v>
      </c>
      <c r="N70" s="3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95" t="s">
        <v>181</v>
      </c>
      <c r="B71" s="285"/>
      <c r="C71" s="286"/>
      <c r="D71" s="294"/>
      <c r="E71" s="294"/>
      <c r="F71" s="294"/>
      <c r="G71" s="294"/>
      <c r="H71" s="294"/>
      <c r="I71" s="294"/>
      <c r="J71" s="294"/>
      <c r="K71" s="39"/>
      <c r="M71" t="s">
        <v>96</v>
      </c>
      <c r="N71" s="3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95" t="s">
        <v>293</v>
      </c>
      <c r="B72" s="285"/>
      <c r="C72" s="286"/>
      <c r="D72" s="294"/>
      <c r="E72" s="294"/>
      <c r="F72" s="294"/>
      <c r="G72" s="294"/>
      <c r="H72" s="294"/>
      <c r="I72" s="294"/>
      <c r="J72" s="294"/>
      <c r="K72" s="39"/>
      <c r="N72" s="35" t="s">
        <v>132</v>
      </c>
      <c r="O72">
        <v>20</v>
      </c>
      <c r="P72" t="s">
        <v>266</v>
      </c>
      <c r="U72" t="s">
        <v>280</v>
      </c>
    </row>
    <row r="73" spans="1:21" ht="13.5">
      <c r="A73" s="95" t="s">
        <v>294</v>
      </c>
      <c r="B73" s="285"/>
      <c r="C73" s="286"/>
      <c r="D73" s="294"/>
      <c r="E73" s="294"/>
      <c r="F73" s="294"/>
      <c r="G73" s="294"/>
      <c r="H73" s="294"/>
      <c r="I73" s="294"/>
      <c r="J73" s="294"/>
      <c r="K73" s="39"/>
      <c r="N73" s="35"/>
      <c r="O73">
        <v>25</v>
      </c>
      <c r="P73" t="s">
        <v>267</v>
      </c>
      <c r="U73" t="s">
        <v>281</v>
      </c>
    </row>
    <row r="74" spans="1:21" ht="13.5">
      <c r="A74" s="95" t="s">
        <v>185</v>
      </c>
      <c r="B74" s="313"/>
      <c r="C74" s="313"/>
      <c r="D74" s="294"/>
      <c r="E74" s="294"/>
      <c r="F74" s="294"/>
      <c r="G74" s="294"/>
      <c r="H74" s="294"/>
      <c r="I74" s="294"/>
      <c r="J74" s="294"/>
      <c r="K74" s="39"/>
      <c r="N74" s="35"/>
      <c r="P74" t="s">
        <v>268</v>
      </c>
      <c r="U74" t="s">
        <v>283</v>
      </c>
    </row>
    <row r="75" spans="1:21" ht="13.5">
      <c r="A75" s="95" t="s">
        <v>370</v>
      </c>
      <c r="B75" s="285"/>
      <c r="C75" s="286"/>
      <c r="D75" s="294"/>
      <c r="E75" s="294"/>
      <c r="F75" s="294"/>
      <c r="G75" s="294"/>
      <c r="H75" s="294"/>
      <c r="I75" s="294"/>
      <c r="J75" s="294"/>
      <c r="K75" s="39"/>
      <c r="N75" s="35"/>
      <c r="U75" t="s">
        <v>282</v>
      </c>
    </row>
    <row r="76" spans="1:21" ht="13.5">
      <c r="A76" s="95" t="s">
        <v>300</v>
      </c>
      <c r="B76" s="285"/>
      <c r="C76" s="286"/>
      <c r="D76" s="294"/>
      <c r="E76" s="294"/>
      <c r="F76" s="294"/>
      <c r="G76" s="294"/>
      <c r="H76" s="294"/>
      <c r="I76" s="294"/>
      <c r="J76" s="294"/>
      <c r="K76" s="39"/>
      <c r="N76" s="35"/>
      <c r="U76" t="s">
        <v>284</v>
      </c>
    </row>
    <row r="77" spans="1:14" ht="13.5">
      <c r="A77" s="95" t="s">
        <v>301</v>
      </c>
      <c r="B77" s="315"/>
      <c r="C77" s="305"/>
      <c r="D77" s="294"/>
      <c r="E77" s="294"/>
      <c r="F77" s="294"/>
      <c r="G77" s="294"/>
      <c r="H77" s="294"/>
      <c r="I77" s="294"/>
      <c r="J77" s="294"/>
      <c r="K77" s="39"/>
      <c r="N77" s="35"/>
    </row>
    <row r="78" spans="1:14" ht="13.5">
      <c r="A78" s="95" t="s">
        <v>302</v>
      </c>
      <c r="B78" s="316"/>
      <c r="C78" s="317"/>
      <c r="D78" s="294"/>
      <c r="E78" s="294"/>
      <c r="F78" s="294"/>
      <c r="G78" s="294"/>
      <c r="H78" s="294"/>
      <c r="I78" s="294"/>
      <c r="J78" s="294"/>
      <c r="K78" s="39"/>
      <c r="N78" s="35"/>
    </row>
    <row r="79" spans="1:14" ht="13.5">
      <c r="A79" s="95" t="s">
        <v>371</v>
      </c>
      <c r="B79" s="286"/>
      <c r="C79" s="292"/>
      <c r="D79" s="294"/>
      <c r="E79" s="294"/>
      <c r="F79" s="294"/>
      <c r="G79" s="294"/>
      <c r="H79" s="294"/>
      <c r="I79" s="294"/>
      <c r="J79" s="294"/>
      <c r="K79" s="39"/>
      <c r="N79" s="35"/>
    </row>
    <row r="80" spans="1:14" ht="13.5">
      <c r="A80" s="95" t="s">
        <v>303</v>
      </c>
      <c r="B80" s="285"/>
      <c r="C80" s="286"/>
      <c r="D80" s="294"/>
      <c r="E80" s="294"/>
      <c r="F80" s="294"/>
      <c r="G80" s="294"/>
      <c r="H80" s="294"/>
      <c r="I80" s="294"/>
      <c r="J80" s="294"/>
      <c r="K80" s="39"/>
      <c r="N80" s="35"/>
    </row>
    <row r="81" spans="1:11" ht="13.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</row>
    <row r="82" spans="1:18" ht="13.5">
      <c r="A82" s="89" t="s">
        <v>421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M82" t="s">
        <v>197</v>
      </c>
      <c r="N82" t="s">
        <v>422</v>
      </c>
      <c r="O82" t="s">
        <v>423</v>
      </c>
      <c r="P82" t="s">
        <v>424</v>
      </c>
      <c r="Q82" t="s">
        <v>425</v>
      </c>
      <c r="R82" t="s">
        <v>426</v>
      </c>
    </row>
    <row r="83" spans="1:18" ht="14.25" thickBot="1">
      <c r="A83" s="104" t="s">
        <v>61</v>
      </c>
      <c r="B83" s="287" t="s">
        <v>128</v>
      </c>
      <c r="C83" s="288"/>
      <c r="D83" s="287" t="s">
        <v>29</v>
      </c>
      <c r="E83" s="287"/>
      <c r="F83" s="287"/>
      <c r="G83" s="287"/>
      <c r="H83" s="287"/>
      <c r="I83" s="287"/>
      <c r="J83" s="287"/>
      <c r="K83" s="39"/>
      <c r="M83" s="35" t="s">
        <v>427</v>
      </c>
      <c r="N83" t="s">
        <v>428</v>
      </c>
      <c r="O83" t="s">
        <v>428</v>
      </c>
      <c r="P83" t="s">
        <v>429</v>
      </c>
      <c r="Q83" t="s">
        <v>428</v>
      </c>
      <c r="R83" t="s">
        <v>266</v>
      </c>
    </row>
    <row r="84" spans="1:18" ht="14.25" thickTop="1">
      <c r="A84" s="94" t="s">
        <v>430</v>
      </c>
      <c r="B84" s="290"/>
      <c r="C84" s="291"/>
      <c r="D84" s="293"/>
      <c r="E84" s="293"/>
      <c r="F84" s="293"/>
      <c r="G84" s="293"/>
      <c r="H84" s="293"/>
      <c r="I84" s="293"/>
      <c r="J84" s="293"/>
      <c r="K84" s="39"/>
      <c r="M84" s="35" t="s">
        <v>431</v>
      </c>
      <c r="N84" t="s">
        <v>432</v>
      </c>
      <c r="O84" t="s">
        <v>432</v>
      </c>
      <c r="P84" t="s">
        <v>433</v>
      </c>
      <c r="Q84" t="s">
        <v>432</v>
      </c>
      <c r="R84" t="s">
        <v>434</v>
      </c>
    </row>
    <row r="85" spans="1:18" ht="13.5">
      <c r="A85" s="95" t="s">
        <v>435</v>
      </c>
      <c r="B85" s="319"/>
      <c r="C85" s="319"/>
      <c r="D85" s="294"/>
      <c r="E85" s="294"/>
      <c r="F85" s="294"/>
      <c r="G85" s="294"/>
      <c r="H85" s="294"/>
      <c r="I85" s="294"/>
      <c r="J85" s="294"/>
      <c r="K85" s="39"/>
      <c r="M85" s="35"/>
      <c r="P85" t="s">
        <v>428</v>
      </c>
      <c r="R85" t="s">
        <v>436</v>
      </c>
    </row>
    <row r="86" spans="1:18" ht="13.5">
      <c r="A86" s="95" t="s">
        <v>437</v>
      </c>
      <c r="B86" s="285"/>
      <c r="C86" s="286"/>
      <c r="D86" s="294"/>
      <c r="E86" s="294"/>
      <c r="F86" s="294"/>
      <c r="G86" s="294"/>
      <c r="H86" s="294"/>
      <c r="I86" s="294"/>
      <c r="J86" s="294"/>
      <c r="K86" s="39"/>
      <c r="R86" t="s">
        <v>438</v>
      </c>
    </row>
    <row r="87" spans="1:18" ht="13.5">
      <c r="A87" s="95" t="s">
        <v>439</v>
      </c>
      <c r="B87" s="285"/>
      <c r="C87" s="286"/>
      <c r="D87" s="294"/>
      <c r="E87" s="294"/>
      <c r="F87" s="294"/>
      <c r="G87" s="294"/>
      <c r="H87" s="294"/>
      <c r="I87" s="294"/>
      <c r="J87" s="294"/>
      <c r="K87" s="39"/>
      <c r="R87" t="s">
        <v>440</v>
      </c>
    </row>
    <row r="88" spans="1:11" ht="13.5">
      <c r="A88" s="95" t="s">
        <v>441</v>
      </c>
      <c r="B88" s="285"/>
      <c r="C88" s="286"/>
      <c r="D88" s="294"/>
      <c r="E88" s="294"/>
      <c r="F88" s="294"/>
      <c r="G88" s="294"/>
      <c r="H88" s="294"/>
      <c r="I88" s="294"/>
      <c r="J88" s="294"/>
      <c r="K88" s="39"/>
    </row>
    <row r="89" spans="1:11" ht="13.5">
      <c r="A89" s="95" t="s">
        <v>442</v>
      </c>
      <c r="B89" s="285"/>
      <c r="C89" s="286"/>
      <c r="D89" s="294"/>
      <c r="E89" s="294"/>
      <c r="F89" s="294"/>
      <c r="G89" s="294"/>
      <c r="H89" s="294"/>
      <c r="I89" s="294"/>
      <c r="J89" s="294"/>
      <c r="K89" s="39"/>
    </row>
    <row r="90" spans="1:11" ht="13.5">
      <c r="A90" s="95" t="s">
        <v>183</v>
      </c>
      <c r="B90" s="285"/>
      <c r="C90" s="286"/>
      <c r="D90" s="294"/>
      <c r="E90" s="294"/>
      <c r="F90" s="294"/>
      <c r="G90" s="294"/>
      <c r="H90" s="294"/>
      <c r="I90" s="294"/>
      <c r="J90" s="294"/>
      <c r="K90" s="39"/>
    </row>
    <row r="91" spans="1:11" ht="13.5">
      <c r="A91" s="95" t="s">
        <v>443</v>
      </c>
      <c r="B91" s="313"/>
      <c r="C91" s="313"/>
      <c r="D91" s="294"/>
      <c r="E91" s="294"/>
      <c r="F91" s="294"/>
      <c r="G91" s="294"/>
      <c r="H91" s="294"/>
      <c r="I91" s="294"/>
      <c r="J91" s="294"/>
      <c r="K91" s="39"/>
    </row>
    <row r="92" spans="1:11" ht="13.5">
      <c r="A92" s="95" t="s">
        <v>444</v>
      </c>
      <c r="B92" s="285"/>
      <c r="C92" s="286"/>
      <c r="D92" s="294"/>
      <c r="E92" s="294"/>
      <c r="F92" s="294"/>
      <c r="G92" s="294"/>
      <c r="H92" s="294"/>
      <c r="I92" s="294"/>
      <c r="J92" s="294"/>
      <c r="K92" s="39"/>
    </row>
    <row r="93" spans="1:11" ht="13.5">
      <c r="A93" s="95" t="s">
        <v>300</v>
      </c>
      <c r="B93" s="285"/>
      <c r="C93" s="286"/>
      <c r="D93" s="294"/>
      <c r="E93" s="294"/>
      <c r="F93" s="294"/>
      <c r="G93" s="294"/>
      <c r="H93" s="294"/>
      <c r="I93" s="294"/>
      <c r="J93" s="294"/>
      <c r="K93" s="39"/>
    </row>
    <row r="94" spans="1:11" ht="13.5">
      <c r="A94" s="95" t="s">
        <v>301</v>
      </c>
      <c r="B94" s="315"/>
      <c r="C94" s="305"/>
      <c r="D94" s="294"/>
      <c r="E94" s="294"/>
      <c r="F94" s="294"/>
      <c r="G94" s="294"/>
      <c r="H94" s="294"/>
      <c r="I94" s="294"/>
      <c r="J94" s="294"/>
      <c r="K94" s="39"/>
    </row>
    <row r="95" spans="1:11" ht="13.5">
      <c r="A95" s="95" t="s">
        <v>445</v>
      </c>
      <c r="B95" s="285"/>
      <c r="C95" s="286"/>
      <c r="D95" s="294"/>
      <c r="E95" s="294"/>
      <c r="F95" s="294"/>
      <c r="G95" s="294"/>
      <c r="H95" s="294"/>
      <c r="I95" s="294"/>
      <c r="J95" s="294"/>
      <c r="K95" s="39"/>
    </row>
    <row r="96" spans="1:11" ht="13.5">
      <c r="A96" s="95" t="s">
        <v>373</v>
      </c>
      <c r="B96" s="285"/>
      <c r="C96" s="286"/>
      <c r="D96" s="294"/>
      <c r="E96" s="294"/>
      <c r="F96" s="294"/>
      <c r="G96" s="294"/>
      <c r="H96" s="294"/>
      <c r="I96" s="294"/>
      <c r="J96" s="294"/>
      <c r="K96" s="39"/>
    </row>
    <row r="97" spans="1:11" ht="13.5">
      <c r="A97" s="95" t="s">
        <v>446</v>
      </c>
      <c r="B97" s="285"/>
      <c r="C97" s="286"/>
      <c r="D97" s="294"/>
      <c r="E97" s="294"/>
      <c r="F97" s="294"/>
      <c r="G97" s="294"/>
      <c r="H97" s="294"/>
      <c r="I97" s="294"/>
      <c r="J97" s="294"/>
      <c r="K97" s="39"/>
    </row>
    <row r="99" spans="1:5" ht="13.5">
      <c r="A99" s="89" t="s">
        <v>561</v>
      </c>
      <c r="B99" s="39" t="s">
        <v>562</v>
      </c>
      <c r="E99" s="262" t="s">
        <v>567</v>
      </c>
    </row>
    <row r="100" spans="1:6" ht="18.75" customHeight="1">
      <c r="A100" s="279" t="s">
        <v>546</v>
      </c>
      <c r="B100" s="320" t="s">
        <v>646</v>
      </c>
      <c r="C100" s="320"/>
      <c r="E100" s="284" t="s">
        <v>565</v>
      </c>
      <c r="F100" s="284"/>
    </row>
    <row r="101" spans="1:6" ht="18.75" customHeight="1">
      <c r="A101" s="279" t="s">
        <v>547</v>
      </c>
      <c r="B101" s="320" t="s">
        <v>646</v>
      </c>
      <c r="C101" s="320"/>
      <c r="E101" s="284" t="s">
        <v>565</v>
      </c>
      <c r="F101" s="284"/>
    </row>
    <row r="102" spans="1:6" ht="18.75" customHeight="1">
      <c r="A102" s="279" t="s">
        <v>548</v>
      </c>
      <c r="B102" s="320" t="s">
        <v>646</v>
      </c>
      <c r="C102" s="320"/>
      <c r="E102" s="284" t="s">
        <v>565</v>
      </c>
      <c r="F102" s="284"/>
    </row>
    <row r="103" spans="1:6" ht="18.75" customHeight="1">
      <c r="A103" s="279" t="s">
        <v>549</v>
      </c>
      <c r="B103" s="320" t="s">
        <v>646</v>
      </c>
      <c r="C103" s="320"/>
      <c r="E103" s="284" t="s">
        <v>565</v>
      </c>
      <c r="F103" s="284"/>
    </row>
    <row r="104" spans="1:6" ht="18.75" customHeight="1">
      <c r="A104" s="279" t="s">
        <v>550</v>
      </c>
      <c r="B104" s="320" t="s">
        <v>647</v>
      </c>
      <c r="C104" s="320"/>
      <c r="E104" s="284" t="s">
        <v>566</v>
      </c>
      <c r="F104" s="284"/>
    </row>
    <row r="105" spans="1:6" ht="18.75" customHeight="1">
      <c r="A105" s="279" t="s">
        <v>551</v>
      </c>
      <c r="B105" s="320" t="s">
        <v>648</v>
      </c>
      <c r="C105" s="320"/>
      <c r="E105" s="284" t="s">
        <v>564</v>
      </c>
      <c r="F105" s="284"/>
    </row>
    <row r="106" spans="1:6" ht="18.75" customHeight="1">
      <c r="A106" s="279" t="s">
        <v>569</v>
      </c>
      <c r="B106" s="320" t="s">
        <v>648</v>
      </c>
      <c r="C106" s="320"/>
      <c r="E106" s="284" t="s">
        <v>564</v>
      </c>
      <c r="F106" s="284"/>
    </row>
  </sheetData>
  <sheetProtection/>
  <mergeCells count="105">
    <mergeCell ref="B106:C106"/>
    <mergeCell ref="B100:C100"/>
    <mergeCell ref="B101:C101"/>
    <mergeCell ref="B102:C102"/>
    <mergeCell ref="B103:C103"/>
    <mergeCell ref="B104:C104"/>
    <mergeCell ref="B105:C105"/>
    <mergeCell ref="B91:C91"/>
    <mergeCell ref="B92:C92"/>
    <mergeCell ref="B93:C93"/>
    <mergeCell ref="B94:C94"/>
    <mergeCell ref="B95:C95"/>
    <mergeCell ref="B96:C96"/>
    <mergeCell ref="D83:J83"/>
    <mergeCell ref="B84:C84"/>
    <mergeCell ref="D84:J97"/>
    <mergeCell ref="B85:C85"/>
    <mergeCell ref="B86:C86"/>
    <mergeCell ref="B87:C87"/>
    <mergeCell ref="B88:C88"/>
    <mergeCell ref="B89:C89"/>
    <mergeCell ref="B90:C90"/>
    <mergeCell ref="B97:C97"/>
    <mergeCell ref="B77:C77"/>
    <mergeCell ref="B78:C78"/>
    <mergeCell ref="B74:C74"/>
    <mergeCell ref="B62:C62"/>
    <mergeCell ref="B61:C61"/>
    <mergeCell ref="B83:C83"/>
    <mergeCell ref="B71:C71"/>
    <mergeCell ref="B70:C70"/>
    <mergeCell ref="B63:C6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69:J69"/>
    <mergeCell ref="D70:J80"/>
    <mergeCell ref="D11:J15"/>
    <mergeCell ref="D19:J31"/>
    <mergeCell ref="B19:C19"/>
    <mergeCell ref="B21:C21"/>
    <mergeCell ref="B26:C26"/>
    <mergeCell ref="B37:C37"/>
    <mergeCell ref="B38:C38"/>
    <mergeCell ref="B31:C31"/>
    <mergeCell ref="B34:C34"/>
    <mergeCell ref="B35:C35"/>
    <mergeCell ref="B36:C36"/>
    <mergeCell ref="B80:C80"/>
    <mergeCell ref="B73:C73"/>
    <mergeCell ref="B64:C64"/>
    <mergeCell ref="B79:C79"/>
    <mergeCell ref="B75:C75"/>
    <mergeCell ref="B76:C76"/>
    <mergeCell ref="B72:C72"/>
    <mergeCell ref="B54:C54"/>
    <mergeCell ref="B53:C53"/>
    <mergeCell ref="B69:C69"/>
    <mergeCell ref="B60:C60"/>
    <mergeCell ref="B66:C66"/>
    <mergeCell ref="B65:C65"/>
    <mergeCell ref="E106:F106"/>
    <mergeCell ref="E100:F100"/>
    <mergeCell ref="E101:F101"/>
    <mergeCell ref="E102:F102"/>
    <mergeCell ref="E103:F103"/>
    <mergeCell ref="E104:F104"/>
    <mergeCell ref="E105:F105"/>
  </mergeCells>
  <dataValidations count="64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 B95:C95">
      <formula1>$W$22:$W$25</formula1>
    </dataValidation>
    <dataValidation type="list" allowBlank="1" sqref="B30:C31 B96:C97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92:C92 B26:C26">
      <formula1>$Q$70:$Q$72</formula1>
    </dataValidation>
    <dataValidation type="list" allowBlank="1" sqref="B76:C76 B93:C93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type="list" allowBlank="1" sqref="B90:C90">
      <formula1>$R$83:$R$88</formula1>
    </dataValidation>
    <dataValidation type="list" allowBlank="1" sqref="B89:C89">
      <formula1>$Q$83:$Q$85</formula1>
    </dataValidation>
    <dataValidation type="list" allowBlank="1" sqref="B88:C88">
      <formula1>$P$83:$P$86</formula1>
    </dataValidation>
    <dataValidation type="list" allowBlank="1" sqref="B87:C87">
      <formula1>$O$83:$O$85</formula1>
    </dataValidation>
    <dataValidation type="list" allowBlank="1" sqref="B86:C86">
      <formula1>$N$83:$N$85</formula1>
    </dataValidation>
    <dataValidation type="list" allowBlank="1" sqref="B84:C84">
      <formula1>$M$83:$M$85</formula1>
    </dataValidation>
    <dataValidation allowBlank="1" showInputMessage="1" showErrorMessage="1" prompt="気象データの観測地点を記入してください" sqref="B100:B106"/>
  </dataValidations>
  <printOptions/>
  <pageMargins left="0.75" right="0.75" top="1" bottom="1" header="0.512" footer="0.512"/>
  <pageSetup fitToWidth="0" fitToHeight="1" horizontalDpi="600" verticalDpi="600" orientation="portrait" paperSize="9" scale="5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1">
      <selection activeCell="V7" sqref="V7:V2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30" t="s">
        <v>634</v>
      </c>
      <c r="E2" s="331"/>
      <c r="F2" s="331"/>
      <c r="G2" s="331"/>
      <c r="H2" s="331"/>
      <c r="I2" s="332"/>
      <c r="T2" s="253"/>
      <c r="U2" s="253"/>
      <c r="V2" s="253"/>
      <c r="W2" s="253"/>
      <c r="X2" s="254"/>
      <c r="Y2" s="254"/>
      <c r="Z2" s="2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358</v>
      </c>
    </row>
    <row r="4" spans="2:74" ht="30.75" customHeight="1">
      <c r="B4" s="39"/>
      <c r="C4" s="39"/>
      <c r="D4" s="325" t="s">
        <v>553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7"/>
      <c r="Q4" s="322" t="s">
        <v>528</v>
      </c>
      <c r="R4" s="323"/>
      <c r="S4" s="323"/>
      <c r="T4" s="323"/>
      <c r="U4" s="323"/>
      <c r="V4" s="323"/>
      <c r="W4" s="324"/>
      <c r="X4" s="268" t="s">
        <v>568</v>
      </c>
      <c r="Y4" s="322" t="s">
        <v>87</v>
      </c>
      <c r="Z4" s="323"/>
      <c r="AA4" s="323"/>
      <c r="AB4" s="323"/>
      <c r="AC4" s="323"/>
      <c r="AD4" s="323"/>
      <c r="AE4" s="323"/>
      <c r="AF4" s="324"/>
      <c r="AG4" s="322" t="s">
        <v>88</v>
      </c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4"/>
      <c r="BK4" s="322" t="s">
        <v>89</v>
      </c>
      <c r="BL4" s="323"/>
      <c r="BM4" s="323"/>
      <c r="BN4" s="323"/>
      <c r="BO4" s="323"/>
      <c r="BP4" s="323"/>
      <c r="BQ4" s="323"/>
      <c r="BR4" s="323"/>
      <c r="BS4" s="323"/>
      <c r="BT4" s="323"/>
      <c r="BU4" s="324"/>
      <c r="BV4" s="44" t="s">
        <v>30</v>
      </c>
    </row>
    <row r="5" spans="2:74" ht="19.5" customHeight="1">
      <c r="B5" s="347" t="s">
        <v>27</v>
      </c>
      <c r="C5" s="341"/>
      <c r="D5" s="328" t="s">
        <v>554</v>
      </c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9"/>
      <c r="Q5" s="336" t="s">
        <v>529</v>
      </c>
      <c r="R5" s="46" t="s">
        <v>541</v>
      </c>
      <c r="S5" s="46" t="s">
        <v>540</v>
      </c>
      <c r="T5" s="46" t="s">
        <v>539</v>
      </c>
      <c r="U5" s="46" t="s">
        <v>538</v>
      </c>
      <c r="V5" s="46" t="s">
        <v>536</v>
      </c>
      <c r="W5" s="237" t="s">
        <v>537</v>
      </c>
      <c r="X5" s="241" t="s">
        <v>318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333</v>
      </c>
      <c r="BL5" s="43" t="s">
        <v>334</v>
      </c>
      <c r="BM5" s="43" t="s">
        <v>335</v>
      </c>
      <c r="BN5" s="43" t="s">
        <v>336</v>
      </c>
      <c r="BO5" s="43" t="s">
        <v>337</v>
      </c>
      <c r="BP5" s="42" t="s">
        <v>338</v>
      </c>
      <c r="BQ5" s="40" t="s">
        <v>339</v>
      </c>
      <c r="BR5" s="40" t="s">
        <v>340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348"/>
      <c r="C6" s="343"/>
      <c r="D6" s="363" t="s">
        <v>555</v>
      </c>
      <c r="E6" s="321"/>
      <c r="F6" s="272" t="s">
        <v>556</v>
      </c>
      <c r="G6" s="272" t="s">
        <v>557</v>
      </c>
      <c r="H6" s="272" t="s">
        <v>558</v>
      </c>
      <c r="I6" s="272" t="s">
        <v>542</v>
      </c>
      <c r="J6" s="272" t="s">
        <v>559</v>
      </c>
      <c r="K6" s="321" t="s">
        <v>555</v>
      </c>
      <c r="L6" s="321"/>
      <c r="M6" s="272" t="s">
        <v>556</v>
      </c>
      <c r="N6" s="272" t="s">
        <v>557</v>
      </c>
      <c r="O6" s="272" t="s">
        <v>558</v>
      </c>
      <c r="P6" s="272" t="s">
        <v>542</v>
      </c>
      <c r="Q6" s="338"/>
      <c r="R6" s="51" t="s">
        <v>530</v>
      </c>
      <c r="S6" s="51" t="s">
        <v>531</v>
      </c>
      <c r="T6" s="51" t="s">
        <v>532</v>
      </c>
      <c r="U6" s="51" t="s">
        <v>533</v>
      </c>
      <c r="V6" s="51" t="s">
        <v>534</v>
      </c>
      <c r="W6" s="236" t="s">
        <v>535</v>
      </c>
      <c r="X6" s="235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234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235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415</v>
      </c>
      <c r="D7" s="263" t="s">
        <v>560</v>
      </c>
      <c r="E7" s="239">
        <v>28</v>
      </c>
      <c r="F7" s="239">
        <v>5</v>
      </c>
      <c r="G7" s="239">
        <v>6</v>
      </c>
      <c r="H7" s="239">
        <v>9</v>
      </c>
      <c r="I7" s="239">
        <v>0</v>
      </c>
      <c r="J7" s="239" t="s">
        <v>598</v>
      </c>
      <c r="K7" s="239" t="s">
        <v>560</v>
      </c>
      <c r="L7" s="239">
        <v>28</v>
      </c>
      <c r="M7" s="239">
        <v>5</v>
      </c>
      <c r="N7" s="239">
        <v>7</v>
      </c>
      <c r="O7" s="239">
        <v>9</v>
      </c>
      <c r="P7" s="239">
        <v>0</v>
      </c>
      <c r="Q7" s="57" t="s">
        <v>599</v>
      </c>
      <c r="R7" s="242">
        <v>1.2</v>
      </c>
      <c r="S7" s="56">
        <v>17.9</v>
      </c>
      <c r="T7" s="56">
        <v>67</v>
      </c>
      <c r="U7" s="56">
        <v>1</v>
      </c>
      <c r="V7" s="56">
        <v>1011</v>
      </c>
      <c r="W7" s="55">
        <v>12.8</v>
      </c>
      <c r="X7" s="242">
        <v>11.2</v>
      </c>
      <c r="Y7" s="57">
        <v>0.042</v>
      </c>
      <c r="Z7" s="58">
        <v>0.33</v>
      </c>
      <c r="AA7" s="58">
        <v>0.89</v>
      </c>
      <c r="AB7" s="59">
        <v>0.071</v>
      </c>
      <c r="AC7" s="58">
        <v>0.34</v>
      </c>
      <c r="AD7" s="58">
        <v>0.1</v>
      </c>
      <c r="AE7" s="58">
        <v>0.058</v>
      </c>
      <c r="AF7" s="55">
        <v>0.5</v>
      </c>
      <c r="AG7" s="57" t="s">
        <v>616</v>
      </c>
      <c r="AH7" s="58">
        <v>170</v>
      </c>
      <c r="AI7" s="58">
        <v>190</v>
      </c>
      <c r="AJ7" s="58">
        <v>97</v>
      </c>
      <c r="AK7" s="58" t="s">
        <v>608</v>
      </c>
      <c r="AL7" s="58">
        <v>2.5</v>
      </c>
      <c r="AM7" s="58">
        <v>3.9</v>
      </c>
      <c r="AN7" s="58">
        <v>2.1</v>
      </c>
      <c r="AO7" s="58" t="s">
        <v>610</v>
      </c>
      <c r="AP7" s="58">
        <v>4.9</v>
      </c>
      <c r="AQ7" s="58">
        <v>130</v>
      </c>
      <c r="AR7" s="58" t="s">
        <v>611</v>
      </c>
      <c r="AS7" s="58">
        <v>0.93</v>
      </c>
      <c r="AT7" s="58" t="s">
        <v>612</v>
      </c>
      <c r="AU7" s="58" t="s">
        <v>613</v>
      </c>
      <c r="AV7" s="58" t="s">
        <v>614</v>
      </c>
      <c r="AW7" s="58" t="s">
        <v>612</v>
      </c>
      <c r="AX7" s="58" t="s">
        <v>614</v>
      </c>
      <c r="AY7" s="58">
        <v>0.21</v>
      </c>
      <c r="AZ7" s="58" t="s">
        <v>615</v>
      </c>
      <c r="BA7" s="58" t="s">
        <v>617</v>
      </c>
      <c r="BB7" s="58">
        <v>2.6</v>
      </c>
      <c r="BC7" s="58" t="s">
        <v>618</v>
      </c>
      <c r="BD7" s="58">
        <v>0.055</v>
      </c>
      <c r="BE7" s="58" t="s">
        <v>611</v>
      </c>
      <c r="BF7" s="56" t="s">
        <v>612</v>
      </c>
      <c r="BG7" s="56">
        <v>0.05</v>
      </c>
      <c r="BH7" s="56">
        <v>0.05</v>
      </c>
      <c r="BI7" s="56">
        <v>0.25</v>
      </c>
      <c r="BJ7" s="58">
        <v>1.6</v>
      </c>
      <c r="BK7" s="57">
        <v>0.19</v>
      </c>
      <c r="BL7" s="76">
        <v>0.9</v>
      </c>
      <c r="BM7" s="59">
        <v>0.75</v>
      </c>
      <c r="BN7" s="59">
        <v>0.27</v>
      </c>
      <c r="BO7" s="59">
        <v>0.33</v>
      </c>
      <c r="BP7" s="58">
        <v>0.57</v>
      </c>
      <c r="BQ7" s="56">
        <v>0.56</v>
      </c>
      <c r="BR7" s="56">
        <v>0.11</v>
      </c>
      <c r="BS7" s="56">
        <v>2.4</v>
      </c>
      <c r="BT7" s="56">
        <v>0.91</v>
      </c>
      <c r="BU7" s="55"/>
      <c r="BV7" s="247"/>
    </row>
    <row r="8" spans="2:74" ht="19.5" customHeight="1">
      <c r="B8" s="60" t="s">
        <v>28</v>
      </c>
      <c r="C8" s="61" t="s">
        <v>377</v>
      </c>
      <c r="D8" s="263" t="s">
        <v>560</v>
      </c>
      <c r="E8" s="239">
        <v>28</v>
      </c>
      <c r="F8" s="239">
        <v>5</v>
      </c>
      <c r="G8" s="239">
        <v>7</v>
      </c>
      <c r="H8" s="239">
        <v>9</v>
      </c>
      <c r="I8" s="239">
        <v>0</v>
      </c>
      <c r="J8" s="239" t="s">
        <v>598</v>
      </c>
      <c r="K8" s="239" t="s">
        <v>560</v>
      </c>
      <c r="L8" s="239">
        <v>28</v>
      </c>
      <c r="M8" s="239">
        <v>5</v>
      </c>
      <c r="N8" s="239">
        <v>8</v>
      </c>
      <c r="O8" s="239">
        <v>9</v>
      </c>
      <c r="P8" s="239">
        <v>0</v>
      </c>
      <c r="Q8" s="63" t="s">
        <v>630</v>
      </c>
      <c r="R8" s="62">
        <v>1.8</v>
      </c>
      <c r="S8" s="62">
        <v>20.8</v>
      </c>
      <c r="T8" s="62">
        <v>53</v>
      </c>
      <c r="U8" s="62" t="s">
        <v>601</v>
      </c>
      <c r="V8" s="62">
        <v>1005.4</v>
      </c>
      <c r="W8" s="61">
        <v>26.6</v>
      </c>
      <c r="X8" s="243">
        <v>19.8</v>
      </c>
      <c r="Y8" s="63">
        <v>0.059</v>
      </c>
      <c r="Z8" s="64">
        <v>0.43</v>
      </c>
      <c r="AA8" s="64">
        <v>2.9</v>
      </c>
      <c r="AB8" s="65">
        <v>0.15</v>
      </c>
      <c r="AC8" s="64">
        <v>1.2</v>
      </c>
      <c r="AD8" s="64">
        <v>0.13</v>
      </c>
      <c r="AE8" s="64">
        <v>0.085</v>
      </c>
      <c r="AF8" s="61">
        <v>0.91</v>
      </c>
      <c r="AG8" s="63" t="s">
        <v>616</v>
      </c>
      <c r="AH8" s="64">
        <v>420</v>
      </c>
      <c r="AI8" s="64">
        <v>300</v>
      </c>
      <c r="AJ8" s="64">
        <v>130</v>
      </c>
      <c r="AK8" s="64" t="s">
        <v>608</v>
      </c>
      <c r="AL8" s="64">
        <v>0.59</v>
      </c>
      <c r="AM8" s="64">
        <v>7.3</v>
      </c>
      <c r="AN8" s="64">
        <v>2</v>
      </c>
      <c r="AO8" s="64" t="s">
        <v>610</v>
      </c>
      <c r="AP8" s="64">
        <v>10</v>
      </c>
      <c r="AQ8" s="64">
        <v>350</v>
      </c>
      <c r="AR8" s="64">
        <v>0.15</v>
      </c>
      <c r="AS8" s="64">
        <v>1.1</v>
      </c>
      <c r="AT8" s="64" t="s">
        <v>612</v>
      </c>
      <c r="AU8" s="64" t="s">
        <v>613</v>
      </c>
      <c r="AV8" s="64">
        <v>1.5</v>
      </c>
      <c r="AW8" s="64" t="s">
        <v>612</v>
      </c>
      <c r="AX8" s="64">
        <v>0.6</v>
      </c>
      <c r="AY8" s="64">
        <v>0.28</v>
      </c>
      <c r="AZ8" s="64" t="s">
        <v>615</v>
      </c>
      <c r="BA8" s="64">
        <v>0.075</v>
      </c>
      <c r="BB8" s="64">
        <v>5.6</v>
      </c>
      <c r="BC8" s="64">
        <v>0.2</v>
      </c>
      <c r="BD8" s="64">
        <v>0.51</v>
      </c>
      <c r="BE8" s="64" t="s">
        <v>611</v>
      </c>
      <c r="BF8" s="62" t="s">
        <v>612</v>
      </c>
      <c r="BG8" s="62">
        <v>0.05</v>
      </c>
      <c r="BH8" s="62">
        <v>0.05</v>
      </c>
      <c r="BI8" s="62">
        <v>0.25</v>
      </c>
      <c r="BJ8" s="64">
        <v>4.2</v>
      </c>
      <c r="BK8" s="63">
        <v>0.17</v>
      </c>
      <c r="BL8" s="65">
        <v>0.97</v>
      </c>
      <c r="BM8" s="65">
        <v>0.57</v>
      </c>
      <c r="BN8" s="65">
        <v>0.22</v>
      </c>
      <c r="BO8" s="65">
        <v>0.23</v>
      </c>
      <c r="BP8" s="64">
        <v>0.38</v>
      </c>
      <c r="BQ8" s="62">
        <v>0.46</v>
      </c>
      <c r="BR8" s="62">
        <v>0.093</v>
      </c>
      <c r="BS8" s="62">
        <v>2.2</v>
      </c>
      <c r="BT8" s="62">
        <v>0.7</v>
      </c>
      <c r="BU8" s="61"/>
      <c r="BV8" s="248"/>
    </row>
    <row r="9" spans="2:74" ht="19.5" customHeight="1" thickBot="1">
      <c r="B9" s="66" t="s">
        <v>28</v>
      </c>
      <c r="C9" s="112" t="s">
        <v>378</v>
      </c>
      <c r="D9" s="66" t="s">
        <v>560</v>
      </c>
      <c r="E9" s="238">
        <v>28</v>
      </c>
      <c r="F9" s="238">
        <v>5</v>
      </c>
      <c r="G9" s="238">
        <v>8</v>
      </c>
      <c r="H9" s="238">
        <v>9</v>
      </c>
      <c r="I9" s="238">
        <v>0</v>
      </c>
      <c r="J9" s="238" t="s">
        <v>598</v>
      </c>
      <c r="K9" s="238" t="s">
        <v>560</v>
      </c>
      <c r="L9" s="238">
        <v>28</v>
      </c>
      <c r="M9" s="238">
        <v>5</v>
      </c>
      <c r="N9" s="238">
        <v>9</v>
      </c>
      <c r="O9" s="238">
        <v>9</v>
      </c>
      <c r="P9" s="112">
        <v>0</v>
      </c>
      <c r="Q9" s="259" t="s">
        <v>599</v>
      </c>
      <c r="R9" s="238">
        <v>1.2</v>
      </c>
      <c r="S9" s="238">
        <v>19.4</v>
      </c>
      <c r="T9" s="238">
        <v>59</v>
      </c>
      <c r="U9" s="238" t="s">
        <v>601</v>
      </c>
      <c r="V9" s="238">
        <v>1014.9</v>
      </c>
      <c r="W9" s="112">
        <v>23.5</v>
      </c>
      <c r="X9" s="244">
        <v>24.3</v>
      </c>
      <c r="Y9" s="69">
        <v>0.075</v>
      </c>
      <c r="Z9" s="70">
        <v>0.38</v>
      </c>
      <c r="AA9" s="70">
        <v>1.8</v>
      </c>
      <c r="AB9" s="71">
        <v>0.14</v>
      </c>
      <c r="AC9" s="70">
        <v>0.8</v>
      </c>
      <c r="AD9" s="70">
        <v>0.14</v>
      </c>
      <c r="AE9" s="70">
        <v>0.11</v>
      </c>
      <c r="AF9" s="67">
        <v>1</v>
      </c>
      <c r="AG9" s="69" t="s">
        <v>616</v>
      </c>
      <c r="AH9" s="70">
        <v>1000</v>
      </c>
      <c r="AI9" s="70">
        <v>1500</v>
      </c>
      <c r="AJ9" s="70">
        <v>300</v>
      </c>
      <c r="AK9" s="70" t="s">
        <v>608</v>
      </c>
      <c r="AL9" s="70">
        <v>1.4</v>
      </c>
      <c r="AM9" s="70">
        <v>26</v>
      </c>
      <c r="AN9" s="70">
        <v>4</v>
      </c>
      <c r="AO9" s="70" t="s">
        <v>610</v>
      </c>
      <c r="AP9" s="70">
        <v>20</v>
      </c>
      <c r="AQ9" s="70">
        <v>710</v>
      </c>
      <c r="AR9" s="70">
        <v>0.29</v>
      </c>
      <c r="AS9" s="70">
        <v>1.8</v>
      </c>
      <c r="AT9" s="70" t="s">
        <v>612</v>
      </c>
      <c r="AU9" s="70" t="s">
        <v>613</v>
      </c>
      <c r="AV9" s="70">
        <v>2.1</v>
      </c>
      <c r="AW9" s="70" t="s">
        <v>612</v>
      </c>
      <c r="AX9" s="70">
        <v>1.4</v>
      </c>
      <c r="AY9" s="70">
        <v>0.34</v>
      </c>
      <c r="AZ9" s="70">
        <v>0.29</v>
      </c>
      <c r="BA9" s="70">
        <v>0.18</v>
      </c>
      <c r="BB9" s="70">
        <v>9.8</v>
      </c>
      <c r="BC9" s="70">
        <v>0.56</v>
      </c>
      <c r="BD9" s="70">
        <v>1.3</v>
      </c>
      <c r="BE9" s="70" t="s">
        <v>611</v>
      </c>
      <c r="BF9" s="68" t="s">
        <v>612</v>
      </c>
      <c r="BG9" s="68">
        <v>0.05</v>
      </c>
      <c r="BH9" s="68">
        <v>0.05</v>
      </c>
      <c r="BI9" s="68">
        <v>0.25</v>
      </c>
      <c r="BJ9" s="70">
        <v>7.1</v>
      </c>
      <c r="BK9" s="69">
        <v>0.19</v>
      </c>
      <c r="BL9" s="71">
        <v>0.92</v>
      </c>
      <c r="BM9" s="71">
        <v>0.74</v>
      </c>
      <c r="BN9" s="71">
        <v>0.3</v>
      </c>
      <c r="BO9" s="71">
        <v>0.39</v>
      </c>
      <c r="BP9" s="70">
        <v>0.65</v>
      </c>
      <c r="BQ9" s="68">
        <v>0.59</v>
      </c>
      <c r="BR9" s="68">
        <v>0.096</v>
      </c>
      <c r="BS9" s="68">
        <v>2.5</v>
      </c>
      <c r="BT9" s="68">
        <v>0.95</v>
      </c>
      <c r="BU9" s="67"/>
      <c r="BV9" s="249"/>
    </row>
    <row r="10" spans="2:74" ht="19.5" customHeight="1">
      <c r="B10" s="60" t="s">
        <v>351</v>
      </c>
      <c r="C10" s="111" t="s">
        <v>379</v>
      </c>
      <c r="D10" s="263" t="s">
        <v>560</v>
      </c>
      <c r="E10" s="239">
        <v>28</v>
      </c>
      <c r="F10" s="239">
        <v>5</v>
      </c>
      <c r="G10" s="239">
        <v>9</v>
      </c>
      <c r="H10" s="239">
        <v>9</v>
      </c>
      <c r="I10" s="239">
        <v>0</v>
      </c>
      <c r="J10" s="239" t="s">
        <v>598</v>
      </c>
      <c r="K10" s="239" t="s">
        <v>560</v>
      </c>
      <c r="L10" s="239">
        <v>28</v>
      </c>
      <c r="M10" s="239">
        <v>5</v>
      </c>
      <c r="N10" s="239">
        <v>10</v>
      </c>
      <c r="O10" s="239">
        <v>9</v>
      </c>
      <c r="P10" s="239">
        <v>0</v>
      </c>
      <c r="Q10" s="108" t="s">
        <v>629</v>
      </c>
      <c r="R10" s="107">
        <v>1</v>
      </c>
      <c r="S10" s="109">
        <v>16.1</v>
      </c>
      <c r="T10" s="109">
        <v>94</v>
      </c>
      <c r="U10" s="109">
        <v>15</v>
      </c>
      <c r="V10" s="110">
        <v>1010.6</v>
      </c>
      <c r="W10" s="240">
        <v>6.6</v>
      </c>
      <c r="X10" s="245">
        <v>10.5</v>
      </c>
      <c r="Y10" s="74">
        <v>0.04</v>
      </c>
      <c r="Z10" s="75">
        <v>0.23</v>
      </c>
      <c r="AA10" s="75">
        <v>0.76</v>
      </c>
      <c r="AB10" s="75">
        <v>0.12</v>
      </c>
      <c r="AC10" s="75">
        <v>0.38</v>
      </c>
      <c r="AD10" s="75">
        <v>0.081</v>
      </c>
      <c r="AE10" s="75">
        <v>0.043</v>
      </c>
      <c r="AF10" s="72">
        <v>0.22</v>
      </c>
      <c r="AG10" s="74">
        <v>120</v>
      </c>
      <c r="AH10" s="75">
        <v>170</v>
      </c>
      <c r="AI10" s="75">
        <v>420</v>
      </c>
      <c r="AJ10" s="75">
        <v>99</v>
      </c>
      <c r="AK10" s="75" t="s">
        <v>608</v>
      </c>
      <c r="AL10" s="75" t="s">
        <v>609</v>
      </c>
      <c r="AM10" s="75">
        <v>4.6</v>
      </c>
      <c r="AN10" s="75">
        <v>1.6</v>
      </c>
      <c r="AO10" s="75" t="s">
        <v>610</v>
      </c>
      <c r="AP10" s="75">
        <v>4.1</v>
      </c>
      <c r="AQ10" s="75">
        <v>140</v>
      </c>
      <c r="AR10" s="75" t="s">
        <v>611</v>
      </c>
      <c r="AS10" s="75">
        <v>0.65</v>
      </c>
      <c r="AT10" s="75" t="s">
        <v>612</v>
      </c>
      <c r="AU10" s="75" t="s">
        <v>613</v>
      </c>
      <c r="AV10" s="75" t="s">
        <v>614</v>
      </c>
      <c r="AW10" s="75" t="s">
        <v>612</v>
      </c>
      <c r="AX10" s="75" t="s">
        <v>614</v>
      </c>
      <c r="AY10" s="75">
        <v>0.17</v>
      </c>
      <c r="AZ10" s="75">
        <v>0.25</v>
      </c>
      <c r="BA10" s="75" t="s">
        <v>617</v>
      </c>
      <c r="BB10" s="75">
        <v>3.1</v>
      </c>
      <c r="BC10" s="75">
        <v>0.036</v>
      </c>
      <c r="BD10" s="75">
        <v>0.17</v>
      </c>
      <c r="BE10" s="75" t="s">
        <v>611</v>
      </c>
      <c r="BF10" s="73" t="s">
        <v>612</v>
      </c>
      <c r="BG10" s="73">
        <v>0.05</v>
      </c>
      <c r="BH10" s="73">
        <v>0.05</v>
      </c>
      <c r="BI10" s="73">
        <v>0.25</v>
      </c>
      <c r="BJ10" s="75">
        <v>1.8</v>
      </c>
      <c r="BK10" s="74">
        <v>0.067</v>
      </c>
      <c r="BL10" s="76">
        <v>0.78</v>
      </c>
      <c r="BM10" s="76">
        <v>0.49</v>
      </c>
      <c r="BN10" s="76">
        <v>0.19</v>
      </c>
      <c r="BO10" s="76">
        <v>0.09</v>
      </c>
      <c r="BP10" s="75">
        <v>0.22</v>
      </c>
      <c r="BQ10" s="73">
        <v>0.35</v>
      </c>
      <c r="BR10" s="73">
        <v>0.091</v>
      </c>
      <c r="BS10" s="73">
        <v>1.6</v>
      </c>
      <c r="BT10" s="73">
        <v>0.57</v>
      </c>
      <c r="BU10" s="72"/>
      <c r="BV10" s="250"/>
    </row>
    <row r="11" spans="2:74" ht="19.5" customHeight="1">
      <c r="B11" s="60" t="s">
        <v>388</v>
      </c>
      <c r="C11" s="61" t="s">
        <v>380</v>
      </c>
      <c r="D11" s="263" t="s">
        <v>560</v>
      </c>
      <c r="E11" s="239">
        <v>28</v>
      </c>
      <c r="F11" s="239">
        <v>5</v>
      </c>
      <c r="G11" s="239">
        <v>10</v>
      </c>
      <c r="H11" s="239">
        <v>9</v>
      </c>
      <c r="I11" s="239">
        <v>0</v>
      </c>
      <c r="J11" s="239" t="s">
        <v>598</v>
      </c>
      <c r="K11" s="239" t="s">
        <v>560</v>
      </c>
      <c r="L11" s="239">
        <v>28</v>
      </c>
      <c r="M11" s="239">
        <v>5</v>
      </c>
      <c r="N11" s="239">
        <v>11</v>
      </c>
      <c r="O11" s="239">
        <v>9</v>
      </c>
      <c r="P11" s="239">
        <v>0</v>
      </c>
      <c r="Q11" s="74" t="s">
        <v>628</v>
      </c>
      <c r="R11" s="73">
        <v>0.9</v>
      </c>
      <c r="S11" s="73">
        <v>18.1</v>
      </c>
      <c r="T11" s="73">
        <v>91</v>
      </c>
      <c r="U11" s="73">
        <v>4.5</v>
      </c>
      <c r="V11" s="73">
        <v>1001.5</v>
      </c>
      <c r="W11" s="72">
        <v>10.8</v>
      </c>
      <c r="X11" s="245">
        <v>8.3</v>
      </c>
      <c r="Y11" s="74">
        <v>0.024</v>
      </c>
      <c r="Z11" s="75">
        <v>0.085</v>
      </c>
      <c r="AA11" s="75">
        <v>1.1</v>
      </c>
      <c r="AB11" s="76">
        <v>0.034</v>
      </c>
      <c r="AC11" s="75">
        <v>0.58</v>
      </c>
      <c r="AD11" s="75">
        <v>0.043</v>
      </c>
      <c r="AE11" s="75">
        <v>0.0055</v>
      </c>
      <c r="AF11" s="72">
        <v>0.091</v>
      </c>
      <c r="AG11" s="74" t="s">
        <v>616</v>
      </c>
      <c r="AH11" s="75">
        <v>160</v>
      </c>
      <c r="AI11" s="75">
        <v>200</v>
      </c>
      <c r="AJ11" s="75" t="s">
        <v>608</v>
      </c>
      <c r="AK11" s="75" t="s">
        <v>608</v>
      </c>
      <c r="AL11" s="75">
        <v>0.85</v>
      </c>
      <c r="AM11" s="75">
        <v>0.67</v>
      </c>
      <c r="AN11" s="75">
        <v>2.4</v>
      </c>
      <c r="AO11" s="75" t="s">
        <v>610</v>
      </c>
      <c r="AP11" s="75">
        <v>1.2</v>
      </c>
      <c r="AQ11" s="75" t="s">
        <v>608</v>
      </c>
      <c r="AR11" s="75" t="s">
        <v>611</v>
      </c>
      <c r="AS11" s="75">
        <v>0.91</v>
      </c>
      <c r="AT11" s="75" t="s">
        <v>612</v>
      </c>
      <c r="AU11" s="75" t="s">
        <v>613</v>
      </c>
      <c r="AV11" s="75">
        <v>0.62</v>
      </c>
      <c r="AW11" s="75" t="s">
        <v>612</v>
      </c>
      <c r="AX11" s="75" t="s">
        <v>614</v>
      </c>
      <c r="AY11" s="75">
        <v>0.16</v>
      </c>
      <c r="AZ11" s="75">
        <v>0.53</v>
      </c>
      <c r="BA11" s="75" t="s">
        <v>617</v>
      </c>
      <c r="BB11" s="75">
        <v>1.2</v>
      </c>
      <c r="BC11" s="75" t="s">
        <v>618</v>
      </c>
      <c r="BD11" s="75" t="s">
        <v>619</v>
      </c>
      <c r="BE11" s="75" t="s">
        <v>611</v>
      </c>
      <c r="BF11" s="73" t="s">
        <v>612</v>
      </c>
      <c r="BG11" s="73">
        <v>0.05</v>
      </c>
      <c r="BH11" s="73">
        <v>0.05</v>
      </c>
      <c r="BI11" s="73">
        <v>0.25</v>
      </c>
      <c r="BJ11" s="75">
        <v>0.57</v>
      </c>
      <c r="BK11" s="74">
        <v>0.063</v>
      </c>
      <c r="BL11" s="76">
        <v>0.6</v>
      </c>
      <c r="BM11" s="76">
        <v>0.42</v>
      </c>
      <c r="BN11" s="76">
        <v>0.17</v>
      </c>
      <c r="BO11" s="76">
        <v>0.079</v>
      </c>
      <c r="BP11" s="75">
        <v>0.19</v>
      </c>
      <c r="BQ11" s="73">
        <v>0.33</v>
      </c>
      <c r="BR11" s="73">
        <v>0.078</v>
      </c>
      <c r="BS11" s="73">
        <v>1.3</v>
      </c>
      <c r="BT11" s="73">
        <v>0.52</v>
      </c>
      <c r="BU11" s="72"/>
      <c r="BV11" s="250"/>
    </row>
    <row r="12" spans="2:74" ht="19.5" customHeight="1">
      <c r="B12" s="60" t="s">
        <v>351</v>
      </c>
      <c r="C12" s="72" t="s">
        <v>389</v>
      </c>
      <c r="D12" s="263" t="s">
        <v>560</v>
      </c>
      <c r="E12" s="239">
        <v>28</v>
      </c>
      <c r="F12" s="239">
        <v>5</v>
      </c>
      <c r="G12" s="239">
        <v>11</v>
      </c>
      <c r="H12" s="239">
        <v>9</v>
      </c>
      <c r="I12" s="239">
        <v>0</v>
      </c>
      <c r="J12" s="239" t="s">
        <v>598</v>
      </c>
      <c r="K12" s="239" t="s">
        <v>560</v>
      </c>
      <c r="L12" s="239">
        <v>28</v>
      </c>
      <c r="M12" s="239">
        <v>5</v>
      </c>
      <c r="N12" s="239">
        <v>12</v>
      </c>
      <c r="O12" s="239">
        <v>9</v>
      </c>
      <c r="P12" s="239">
        <v>0</v>
      </c>
      <c r="Q12" s="74" t="s">
        <v>630</v>
      </c>
      <c r="R12" s="73">
        <v>1.3</v>
      </c>
      <c r="S12" s="73">
        <v>20.2</v>
      </c>
      <c r="T12" s="73">
        <v>73</v>
      </c>
      <c r="U12" s="73" t="s">
        <v>601</v>
      </c>
      <c r="V12" s="73">
        <v>1000.3</v>
      </c>
      <c r="W12" s="72">
        <v>14.2</v>
      </c>
      <c r="X12" s="245">
        <v>3.3</v>
      </c>
      <c r="Y12" s="74">
        <v>0.045</v>
      </c>
      <c r="Z12" s="75">
        <v>0.068</v>
      </c>
      <c r="AA12" s="75">
        <v>0.36</v>
      </c>
      <c r="AB12" s="76">
        <v>0.084</v>
      </c>
      <c r="AC12" s="75">
        <v>0.2</v>
      </c>
      <c r="AD12" s="75">
        <v>0.051</v>
      </c>
      <c r="AE12" s="75">
        <v>0.12</v>
      </c>
      <c r="AF12" s="72">
        <v>0.11</v>
      </c>
      <c r="AG12" s="74" t="s">
        <v>616</v>
      </c>
      <c r="AH12" s="75" t="s">
        <v>608</v>
      </c>
      <c r="AI12" s="75">
        <v>330</v>
      </c>
      <c r="AJ12" s="75" t="s">
        <v>608</v>
      </c>
      <c r="AK12" s="75" t="s">
        <v>608</v>
      </c>
      <c r="AL12" s="75" t="s">
        <v>609</v>
      </c>
      <c r="AM12" s="75">
        <v>0.92</v>
      </c>
      <c r="AN12" s="75" t="s">
        <v>609</v>
      </c>
      <c r="AO12" s="75" t="s">
        <v>610</v>
      </c>
      <c r="AP12" s="75">
        <v>1.4</v>
      </c>
      <c r="AQ12" s="75" t="s">
        <v>608</v>
      </c>
      <c r="AR12" s="75" t="s">
        <v>611</v>
      </c>
      <c r="AS12" s="75" t="s">
        <v>609</v>
      </c>
      <c r="AT12" s="75" t="s">
        <v>612</v>
      </c>
      <c r="AU12" s="75" t="s">
        <v>613</v>
      </c>
      <c r="AV12" s="75" t="s">
        <v>614</v>
      </c>
      <c r="AW12" s="75" t="s">
        <v>612</v>
      </c>
      <c r="AX12" s="75" t="s">
        <v>614</v>
      </c>
      <c r="AY12" s="75">
        <v>0.36</v>
      </c>
      <c r="AZ12" s="75">
        <v>0.11</v>
      </c>
      <c r="BA12" s="75" t="s">
        <v>617</v>
      </c>
      <c r="BB12" s="75">
        <v>1.1</v>
      </c>
      <c r="BC12" s="75" t="s">
        <v>618</v>
      </c>
      <c r="BD12" s="75" t="s">
        <v>619</v>
      </c>
      <c r="BE12" s="75" t="s">
        <v>611</v>
      </c>
      <c r="BF12" s="73" t="s">
        <v>612</v>
      </c>
      <c r="BG12" s="73">
        <v>0.05</v>
      </c>
      <c r="BH12" s="73">
        <v>0.05</v>
      </c>
      <c r="BI12" s="73">
        <v>0.25</v>
      </c>
      <c r="BJ12" s="75">
        <v>0.57</v>
      </c>
      <c r="BK12" s="74">
        <v>0.051</v>
      </c>
      <c r="BL12" s="76">
        <v>0.55</v>
      </c>
      <c r="BM12" s="76">
        <v>0.47</v>
      </c>
      <c r="BN12" s="76">
        <v>0.17</v>
      </c>
      <c r="BO12" s="76">
        <v>0.069</v>
      </c>
      <c r="BP12" s="75">
        <v>0.16</v>
      </c>
      <c r="BQ12" s="73">
        <v>0.25</v>
      </c>
      <c r="BR12" s="73">
        <v>0.091</v>
      </c>
      <c r="BS12" s="73">
        <v>1.3</v>
      </c>
      <c r="BT12" s="73">
        <v>0.43</v>
      </c>
      <c r="BU12" s="72"/>
      <c r="BV12" s="250"/>
    </row>
    <row r="13" spans="2:74" ht="19.5" customHeight="1">
      <c r="B13" s="60" t="s">
        <v>351</v>
      </c>
      <c r="C13" s="105" t="s">
        <v>416</v>
      </c>
      <c r="D13" s="263" t="s">
        <v>560</v>
      </c>
      <c r="E13" s="239">
        <v>28</v>
      </c>
      <c r="F13" s="239">
        <v>5</v>
      </c>
      <c r="G13" s="239">
        <v>12</v>
      </c>
      <c r="H13" s="239">
        <v>9</v>
      </c>
      <c r="I13" s="239">
        <v>0</v>
      </c>
      <c r="J13" s="239" t="s">
        <v>598</v>
      </c>
      <c r="K13" s="239" t="s">
        <v>560</v>
      </c>
      <c r="L13" s="239">
        <v>28</v>
      </c>
      <c r="M13" s="239">
        <v>5</v>
      </c>
      <c r="N13" s="239">
        <v>13</v>
      </c>
      <c r="O13" s="239">
        <v>9</v>
      </c>
      <c r="P13" s="239">
        <v>0</v>
      </c>
      <c r="Q13" s="260" t="s">
        <v>599</v>
      </c>
      <c r="R13" s="239">
        <v>0.8</v>
      </c>
      <c r="S13" s="239">
        <v>19.5</v>
      </c>
      <c r="T13" s="239">
        <v>70</v>
      </c>
      <c r="U13" s="239" t="s">
        <v>601</v>
      </c>
      <c r="V13" s="239">
        <v>1014.5</v>
      </c>
      <c r="W13" s="105">
        <v>29.4</v>
      </c>
      <c r="X13" s="243">
        <v>9.6</v>
      </c>
      <c r="Y13" s="63">
        <v>0.029</v>
      </c>
      <c r="Z13" s="64">
        <v>0.36</v>
      </c>
      <c r="AA13" s="64">
        <v>1.7</v>
      </c>
      <c r="AB13" s="65">
        <v>0.15</v>
      </c>
      <c r="AC13" s="64">
        <v>0.77</v>
      </c>
      <c r="AD13" s="64">
        <v>0.055</v>
      </c>
      <c r="AE13" s="64">
        <v>0.052</v>
      </c>
      <c r="AF13" s="61">
        <v>0.19</v>
      </c>
      <c r="AG13" s="63">
        <v>170</v>
      </c>
      <c r="AH13" s="64" t="s">
        <v>608</v>
      </c>
      <c r="AI13" s="64">
        <v>460</v>
      </c>
      <c r="AJ13" s="64">
        <v>110</v>
      </c>
      <c r="AK13" s="64" t="s">
        <v>608</v>
      </c>
      <c r="AL13" s="64" t="s">
        <v>609</v>
      </c>
      <c r="AM13" s="64">
        <v>4.2</v>
      </c>
      <c r="AN13" s="64">
        <v>5.4</v>
      </c>
      <c r="AO13" s="64" t="s">
        <v>610</v>
      </c>
      <c r="AP13" s="64">
        <v>6.4</v>
      </c>
      <c r="AQ13" s="64">
        <v>150</v>
      </c>
      <c r="AR13" s="64" t="s">
        <v>611</v>
      </c>
      <c r="AS13" s="64">
        <v>1.9</v>
      </c>
      <c r="AT13" s="64" t="s">
        <v>612</v>
      </c>
      <c r="AU13" s="64">
        <v>94</v>
      </c>
      <c r="AV13" s="64">
        <v>0.91</v>
      </c>
      <c r="AW13" s="64" t="s">
        <v>612</v>
      </c>
      <c r="AX13" s="64" t="s">
        <v>614</v>
      </c>
      <c r="AY13" s="64">
        <v>0.75</v>
      </c>
      <c r="AZ13" s="64">
        <v>0.67</v>
      </c>
      <c r="BA13" s="64" t="s">
        <v>617</v>
      </c>
      <c r="BB13" s="64">
        <v>3.7</v>
      </c>
      <c r="BC13" s="64" t="s">
        <v>618</v>
      </c>
      <c r="BD13" s="64">
        <v>0.063</v>
      </c>
      <c r="BE13" s="64" t="s">
        <v>611</v>
      </c>
      <c r="BF13" s="62" t="s">
        <v>612</v>
      </c>
      <c r="BG13" s="62">
        <v>0.2</v>
      </c>
      <c r="BH13" s="62">
        <v>0.05</v>
      </c>
      <c r="BI13" s="62">
        <v>0.25</v>
      </c>
      <c r="BJ13" s="64">
        <v>3</v>
      </c>
      <c r="BK13" s="63">
        <v>0.057</v>
      </c>
      <c r="BL13" s="65">
        <v>0.86</v>
      </c>
      <c r="BM13" s="65">
        <v>0.75</v>
      </c>
      <c r="BN13" s="65">
        <v>0.3</v>
      </c>
      <c r="BO13" s="65">
        <v>0.23</v>
      </c>
      <c r="BP13" s="64">
        <v>0.51</v>
      </c>
      <c r="BQ13" s="62">
        <v>0.58</v>
      </c>
      <c r="BR13" s="62">
        <v>0.092</v>
      </c>
      <c r="BS13" s="62">
        <v>2.2</v>
      </c>
      <c r="BT13" s="62">
        <v>0.95</v>
      </c>
      <c r="BU13" s="61"/>
      <c r="BV13" s="248"/>
    </row>
    <row r="14" spans="2:74" ht="19.5" customHeight="1">
      <c r="B14" s="60" t="s">
        <v>351</v>
      </c>
      <c r="C14" s="61" t="s">
        <v>381</v>
      </c>
      <c r="D14" s="264" t="s">
        <v>560</v>
      </c>
      <c r="E14" s="62">
        <v>28</v>
      </c>
      <c r="F14" s="62">
        <v>5</v>
      </c>
      <c r="G14" s="62">
        <v>13</v>
      </c>
      <c r="H14" s="62">
        <v>9</v>
      </c>
      <c r="I14" s="62">
        <v>0</v>
      </c>
      <c r="J14" s="62" t="s">
        <v>598</v>
      </c>
      <c r="K14" s="62" t="s">
        <v>560</v>
      </c>
      <c r="L14" s="62">
        <v>28</v>
      </c>
      <c r="M14" s="62">
        <v>5</v>
      </c>
      <c r="N14" s="62">
        <v>14</v>
      </c>
      <c r="O14" s="62">
        <v>9</v>
      </c>
      <c r="P14" s="62">
        <v>0</v>
      </c>
      <c r="Q14" s="63" t="s">
        <v>600</v>
      </c>
      <c r="R14" s="62">
        <v>0.9</v>
      </c>
      <c r="S14" s="62">
        <v>19.8</v>
      </c>
      <c r="T14" s="62">
        <v>70</v>
      </c>
      <c r="U14" s="62" t="s">
        <v>601</v>
      </c>
      <c r="V14" s="62">
        <v>1016.8</v>
      </c>
      <c r="W14" s="61">
        <v>27.5</v>
      </c>
      <c r="X14" s="243">
        <v>10</v>
      </c>
      <c r="Y14" s="63">
        <v>0.029</v>
      </c>
      <c r="Z14" s="64">
        <v>0.29</v>
      </c>
      <c r="AA14" s="64">
        <v>3.1</v>
      </c>
      <c r="AB14" s="65">
        <v>0.11</v>
      </c>
      <c r="AC14" s="64">
        <v>1.4</v>
      </c>
      <c r="AD14" s="64">
        <v>0.058</v>
      </c>
      <c r="AE14" s="64">
        <v>0.04</v>
      </c>
      <c r="AF14" s="61">
        <v>0.26</v>
      </c>
      <c r="AG14" s="63" t="s">
        <v>616</v>
      </c>
      <c r="AH14" s="64">
        <v>49</v>
      </c>
      <c r="AI14" s="64">
        <v>430</v>
      </c>
      <c r="AJ14" s="64">
        <v>96</v>
      </c>
      <c r="AK14" s="64" t="s">
        <v>608</v>
      </c>
      <c r="AL14" s="64" t="s">
        <v>609</v>
      </c>
      <c r="AM14" s="64">
        <v>7.3</v>
      </c>
      <c r="AN14" s="64">
        <v>6</v>
      </c>
      <c r="AO14" s="64" t="s">
        <v>610</v>
      </c>
      <c r="AP14" s="64">
        <v>5.3</v>
      </c>
      <c r="AQ14" s="64">
        <v>110</v>
      </c>
      <c r="AR14" s="64">
        <v>0.084</v>
      </c>
      <c r="AS14" s="64">
        <v>2</v>
      </c>
      <c r="AT14" s="64" t="s">
        <v>612</v>
      </c>
      <c r="AU14" s="64" t="s">
        <v>613</v>
      </c>
      <c r="AV14" s="64" t="s">
        <v>614</v>
      </c>
      <c r="AW14" s="64" t="s">
        <v>612</v>
      </c>
      <c r="AX14" s="64" t="s">
        <v>614</v>
      </c>
      <c r="AY14" s="64">
        <v>0.43</v>
      </c>
      <c r="AZ14" s="64">
        <v>0.41</v>
      </c>
      <c r="BA14" s="64" t="s">
        <v>617</v>
      </c>
      <c r="BB14" s="64">
        <v>2</v>
      </c>
      <c r="BC14" s="64" t="s">
        <v>618</v>
      </c>
      <c r="BD14" s="64">
        <v>0.1</v>
      </c>
      <c r="BE14" s="64" t="s">
        <v>611</v>
      </c>
      <c r="BF14" s="62" t="s">
        <v>612</v>
      </c>
      <c r="BG14" s="62">
        <v>0.23</v>
      </c>
      <c r="BH14" s="62">
        <v>0.05</v>
      </c>
      <c r="BI14" s="62">
        <v>0.25</v>
      </c>
      <c r="BJ14" s="64">
        <v>1.8</v>
      </c>
      <c r="BK14" s="63">
        <v>0.063</v>
      </c>
      <c r="BL14" s="65">
        <v>0.9</v>
      </c>
      <c r="BM14" s="65">
        <v>0.54</v>
      </c>
      <c r="BN14" s="65">
        <v>0.23</v>
      </c>
      <c r="BO14" s="65">
        <v>0.25</v>
      </c>
      <c r="BP14" s="64">
        <v>0.51</v>
      </c>
      <c r="BQ14" s="62">
        <v>0.61</v>
      </c>
      <c r="BR14" s="62">
        <v>0.078</v>
      </c>
      <c r="BS14" s="62">
        <v>2</v>
      </c>
      <c r="BT14" s="62">
        <v>0.95</v>
      </c>
      <c r="BU14" s="61"/>
      <c r="BV14" s="248"/>
    </row>
    <row r="15" spans="2:74" ht="19.5" customHeight="1">
      <c r="B15" s="60" t="s">
        <v>351</v>
      </c>
      <c r="C15" s="61" t="s">
        <v>382</v>
      </c>
      <c r="D15" s="264" t="s">
        <v>560</v>
      </c>
      <c r="E15" s="62">
        <v>28</v>
      </c>
      <c r="F15" s="62">
        <v>5</v>
      </c>
      <c r="G15" s="62">
        <v>14</v>
      </c>
      <c r="H15" s="62">
        <v>9</v>
      </c>
      <c r="I15" s="62">
        <v>0</v>
      </c>
      <c r="J15" s="62" t="s">
        <v>598</v>
      </c>
      <c r="K15" s="62" t="s">
        <v>560</v>
      </c>
      <c r="L15" s="62">
        <v>28</v>
      </c>
      <c r="M15" s="62">
        <v>5</v>
      </c>
      <c r="N15" s="62">
        <v>15</v>
      </c>
      <c r="O15" s="62">
        <v>9</v>
      </c>
      <c r="P15" s="62">
        <v>0</v>
      </c>
      <c r="Q15" s="63" t="s">
        <v>602</v>
      </c>
      <c r="R15" s="62">
        <v>1.3</v>
      </c>
      <c r="S15" s="62">
        <v>17.6</v>
      </c>
      <c r="T15" s="62">
        <v>61</v>
      </c>
      <c r="U15" s="62" t="s">
        <v>601</v>
      </c>
      <c r="V15" s="62">
        <v>1021.2</v>
      </c>
      <c r="W15" s="61">
        <v>24.7</v>
      </c>
      <c r="X15" s="243">
        <v>13.7</v>
      </c>
      <c r="Y15" s="63">
        <v>0.022</v>
      </c>
      <c r="Z15" s="64">
        <v>0.13</v>
      </c>
      <c r="AA15" s="64">
        <v>1.3</v>
      </c>
      <c r="AB15" s="65">
        <v>0.076</v>
      </c>
      <c r="AC15" s="64">
        <v>0.64</v>
      </c>
      <c r="AD15" s="64">
        <v>0.031</v>
      </c>
      <c r="AE15" s="64">
        <v>0.023</v>
      </c>
      <c r="AF15" s="61">
        <v>0.19</v>
      </c>
      <c r="AG15" s="63" t="s">
        <v>616</v>
      </c>
      <c r="AH15" s="64">
        <v>69</v>
      </c>
      <c r="AI15" s="64">
        <v>440</v>
      </c>
      <c r="AJ15" s="64">
        <v>94</v>
      </c>
      <c r="AK15" s="64" t="s">
        <v>608</v>
      </c>
      <c r="AL15" s="64" t="s">
        <v>609</v>
      </c>
      <c r="AM15" s="64">
        <v>5.6</v>
      </c>
      <c r="AN15" s="64">
        <v>2.5</v>
      </c>
      <c r="AO15" s="64" t="s">
        <v>610</v>
      </c>
      <c r="AP15" s="64">
        <v>5.4</v>
      </c>
      <c r="AQ15" s="64">
        <v>130</v>
      </c>
      <c r="AR15" s="64" t="s">
        <v>611</v>
      </c>
      <c r="AS15" s="64">
        <v>0.77</v>
      </c>
      <c r="AT15" s="64" t="s">
        <v>612</v>
      </c>
      <c r="AU15" s="64">
        <v>74</v>
      </c>
      <c r="AV15" s="64">
        <v>1.2</v>
      </c>
      <c r="AW15" s="64" t="s">
        <v>612</v>
      </c>
      <c r="AX15" s="64" t="s">
        <v>614</v>
      </c>
      <c r="AY15" s="64">
        <v>0.32</v>
      </c>
      <c r="AZ15" s="64">
        <v>0.17</v>
      </c>
      <c r="BA15" s="64" t="s">
        <v>617</v>
      </c>
      <c r="BB15" s="64">
        <v>1.9</v>
      </c>
      <c r="BC15" s="64" t="s">
        <v>618</v>
      </c>
      <c r="BD15" s="64">
        <v>0.041</v>
      </c>
      <c r="BE15" s="64" t="s">
        <v>611</v>
      </c>
      <c r="BF15" s="62" t="s">
        <v>612</v>
      </c>
      <c r="BG15" s="62">
        <v>0.05</v>
      </c>
      <c r="BH15" s="62">
        <v>0.05</v>
      </c>
      <c r="BI15" s="62">
        <v>0.25</v>
      </c>
      <c r="BJ15" s="64">
        <v>3.3</v>
      </c>
      <c r="BK15" s="63">
        <v>0.078</v>
      </c>
      <c r="BL15" s="65">
        <v>0.97</v>
      </c>
      <c r="BM15" s="65">
        <v>0.79</v>
      </c>
      <c r="BN15" s="65">
        <v>0.32</v>
      </c>
      <c r="BO15" s="65">
        <v>0.33</v>
      </c>
      <c r="BP15" s="64">
        <v>0.84</v>
      </c>
      <c r="BQ15" s="62">
        <v>0.48</v>
      </c>
      <c r="BR15" s="62">
        <v>0.064</v>
      </c>
      <c r="BS15" s="62">
        <v>2.5</v>
      </c>
      <c r="BT15" s="62">
        <v>1.1</v>
      </c>
      <c r="BU15" s="61"/>
      <c r="BV15" s="248"/>
    </row>
    <row r="16" spans="2:74" ht="19.5" customHeight="1" thickBot="1">
      <c r="B16" s="66" t="s">
        <v>351</v>
      </c>
      <c r="C16" s="67" t="s">
        <v>383</v>
      </c>
      <c r="D16" s="265" t="s">
        <v>560</v>
      </c>
      <c r="E16" s="68">
        <v>28</v>
      </c>
      <c r="F16" s="68">
        <v>5</v>
      </c>
      <c r="G16" s="68">
        <v>15</v>
      </c>
      <c r="H16" s="68">
        <v>9</v>
      </c>
      <c r="I16" s="68">
        <v>0</v>
      </c>
      <c r="J16" s="68" t="s">
        <v>598</v>
      </c>
      <c r="K16" s="68" t="s">
        <v>560</v>
      </c>
      <c r="L16" s="68">
        <v>28</v>
      </c>
      <c r="M16" s="68">
        <v>5</v>
      </c>
      <c r="N16" s="68">
        <v>16</v>
      </c>
      <c r="O16" s="68">
        <v>9</v>
      </c>
      <c r="P16" s="68">
        <v>0</v>
      </c>
      <c r="Q16" s="69" t="s">
        <v>603</v>
      </c>
      <c r="R16" s="68">
        <v>0.9</v>
      </c>
      <c r="S16" s="68">
        <v>17.4</v>
      </c>
      <c r="T16" s="68">
        <v>71</v>
      </c>
      <c r="U16" s="68" t="s">
        <v>601</v>
      </c>
      <c r="V16" s="68">
        <v>1016.4</v>
      </c>
      <c r="W16" s="67">
        <v>24.2</v>
      </c>
      <c r="X16" s="244">
        <v>16.8</v>
      </c>
      <c r="Y16" s="69">
        <v>0.029</v>
      </c>
      <c r="Z16" s="70">
        <v>0.35</v>
      </c>
      <c r="AA16" s="70">
        <v>3.1</v>
      </c>
      <c r="AB16" s="71">
        <v>0.12</v>
      </c>
      <c r="AC16" s="70">
        <v>1.4</v>
      </c>
      <c r="AD16" s="70">
        <v>0.05</v>
      </c>
      <c r="AE16" s="70">
        <v>0.04</v>
      </c>
      <c r="AF16" s="67">
        <v>0.18</v>
      </c>
      <c r="AG16" s="69">
        <v>89</v>
      </c>
      <c r="AH16" s="70">
        <v>94</v>
      </c>
      <c r="AI16" s="70">
        <v>350</v>
      </c>
      <c r="AJ16" s="70">
        <v>100</v>
      </c>
      <c r="AK16" s="70" t="s">
        <v>608</v>
      </c>
      <c r="AL16" s="70" t="s">
        <v>609</v>
      </c>
      <c r="AM16" s="70">
        <v>4.2</v>
      </c>
      <c r="AN16" s="70">
        <v>3.8</v>
      </c>
      <c r="AO16" s="70" t="s">
        <v>610</v>
      </c>
      <c r="AP16" s="70">
        <v>3.6</v>
      </c>
      <c r="AQ16" s="70">
        <v>110</v>
      </c>
      <c r="AR16" s="70" t="s">
        <v>611</v>
      </c>
      <c r="AS16" s="70">
        <v>1.3</v>
      </c>
      <c r="AT16" s="70" t="s">
        <v>612</v>
      </c>
      <c r="AU16" s="70" t="s">
        <v>613</v>
      </c>
      <c r="AV16" s="70">
        <v>0.99</v>
      </c>
      <c r="AW16" s="70" t="s">
        <v>612</v>
      </c>
      <c r="AX16" s="70" t="s">
        <v>614</v>
      </c>
      <c r="AY16" s="70">
        <v>1.6</v>
      </c>
      <c r="AZ16" s="70">
        <v>0.33</v>
      </c>
      <c r="BA16" s="70" t="s">
        <v>617</v>
      </c>
      <c r="BB16" s="70">
        <v>1.3</v>
      </c>
      <c r="BC16" s="70">
        <v>0.1</v>
      </c>
      <c r="BD16" s="70">
        <v>0.22</v>
      </c>
      <c r="BE16" s="70" t="s">
        <v>611</v>
      </c>
      <c r="BF16" s="68" t="s">
        <v>612</v>
      </c>
      <c r="BG16" s="68">
        <v>0.14</v>
      </c>
      <c r="BH16" s="68">
        <v>0.05</v>
      </c>
      <c r="BI16" s="68">
        <v>0.25</v>
      </c>
      <c r="BJ16" s="70">
        <v>3.5</v>
      </c>
      <c r="BK16" s="69">
        <v>0.076</v>
      </c>
      <c r="BL16" s="71">
        <v>0.96</v>
      </c>
      <c r="BM16" s="71">
        <v>0.58</v>
      </c>
      <c r="BN16" s="71">
        <v>0.22</v>
      </c>
      <c r="BO16" s="71">
        <v>0.27</v>
      </c>
      <c r="BP16" s="70">
        <v>0.89</v>
      </c>
      <c r="BQ16" s="68">
        <v>0.58</v>
      </c>
      <c r="BR16" s="68">
        <v>0.055</v>
      </c>
      <c r="BS16" s="68">
        <v>2.1</v>
      </c>
      <c r="BT16" s="68">
        <v>1.3</v>
      </c>
      <c r="BU16" s="67"/>
      <c r="BV16" s="249"/>
    </row>
    <row r="17" spans="2:74" ht="19.5" customHeight="1">
      <c r="B17" s="60" t="s">
        <v>28</v>
      </c>
      <c r="C17" s="72" t="s">
        <v>384</v>
      </c>
      <c r="D17" s="266" t="s">
        <v>560</v>
      </c>
      <c r="E17" s="73">
        <v>28</v>
      </c>
      <c r="F17" s="73">
        <v>5</v>
      </c>
      <c r="G17" s="73">
        <v>16</v>
      </c>
      <c r="H17" s="73">
        <v>9</v>
      </c>
      <c r="I17" s="73">
        <v>0</v>
      </c>
      <c r="J17" s="73" t="s">
        <v>598</v>
      </c>
      <c r="K17" s="73" t="s">
        <v>560</v>
      </c>
      <c r="L17" s="73">
        <v>28</v>
      </c>
      <c r="M17" s="73">
        <v>5</v>
      </c>
      <c r="N17" s="73">
        <v>17</v>
      </c>
      <c r="O17" s="73">
        <v>9</v>
      </c>
      <c r="P17" s="73">
        <v>0</v>
      </c>
      <c r="Q17" s="74" t="s">
        <v>599</v>
      </c>
      <c r="R17" s="73">
        <v>1.3</v>
      </c>
      <c r="S17" s="73">
        <v>18.6</v>
      </c>
      <c r="T17" s="73">
        <v>81</v>
      </c>
      <c r="U17" s="73">
        <v>11.5</v>
      </c>
      <c r="V17" s="73">
        <v>1009.4</v>
      </c>
      <c r="W17" s="72">
        <v>10.8</v>
      </c>
      <c r="X17" s="245">
        <v>12.3</v>
      </c>
      <c r="Y17" s="74">
        <v>0.049</v>
      </c>
      <c r="Z17" s="75">
        <v>0.13</v>
      </c>
      <c r="AA17" s="75">
        <v>2.9</v>
      </c>
      <c r="AB17" s="76">
        <v>0.084</v>
      </c>
      <c r="AC17" s="75">
        <v>1.2</v>
      </c>
      <c r="AD17" s="75">
        <v>0.07</v>
      </c>
      <c r="AE17" s="75">
        <v>0.023</v>
      </c>
      <c r="AF17" s="72">
        <v>0.24</v>
      </c>
      <c r="AG17" s="74" t="s">
        <v>616</v>
      </c>
      <c r="AH17" s="75" t="s">
        <v>608</v>
      </c>
      <c r="AI17" s="75">
        <v>410</v>
      </c>
      <c r="AJ17" s="75">
        <v>89</v>
      </c>
      <c r="AK17" s="75" t="s">
        <v>608</v>
      </c>
      <c r="AL17" s="75" t="s">
        <v>609</v>
      </c>
      <c r="AM17" s="75">
        <v>3.3</v>
      </c>
      <c r="AN17" s="75">
        <v>2.8</v>
      </c>
      <c r="AO17" s="75" t="s">
        <v>610</v>
      </c>
      <c r="AP17" s="75">
        <v>2.8</v>
      </c>
      <c r="AQ17" s="75">
        <v>75</v>
      </c>
      <c r="AR17" s="75" t="s">
        <v>611</v>
      </c>
      <c r="AS17" s="75">
        <v>0.97</v>
      </c>
      <c r="AT17" s="75" t="s">
        <v>612</v>
      </c>
      <c r="AU17" s="75" t="s">
        <v>613</v>
      </c>
      <c r="AV17" s="75" t="s">
        <v>614</v>
      </c>
      <c r="AW17" s="75" t="s">
        <v>612</v>
      </c>
      <c r="AX17" s="75" t="s">
        <v>614</v>
      </c>
      <c r="AY17" s="75">
        <v>0.22</v>
      </c>
      <c r="AZ17" s="75">
        <v>0.23</v>
      </c>
      <c r="BA17" s="75" t="s">
        <v>617</v>
      </c>
      <c r="BB17" s="75" t="s">
        <v>620</v>
      </c>
      <c r="BC17" s="75" t="s">
        <v>618</v>
      </c>
      <c r="BD17" s="75">
        <v>0.038</v>
      </c>
      <c r="BE17" s="75" t="s">
        <v>611</v>
      </c>
      <c r="BF17" s="73" t="s">
        <v>612</v>
      </c>
      <c r="BG17" s="73" t="s">
        <v>615</v>
      </c>
      <c r="BH17" s="73">
        <v>0.05</v>
      </c>
      <c r="BI17" s="73">
        <v>0.25</v>
      </c>
      <c r="BJ17" s="75">
        <v>1.6</v>
      </c>
      <c r="BK17" s="74">
        <v>0.031</v>
      </c>
      <c r="BL17" s="76">
        <v>0.6</v>
      </c>
      <c r="BM17" s="76">
        <v>0.36</v>
      </c>
      <c r="BN17" s="76">
        <v>0.12</v>
      </c>
      <c r="BO17" s="76">
        <v>0.069</v>
      </c>
      <c r="BP17" s="75">
        <v>0.28</v>
      </c>
      <c r="BQ17" s="73">
        <v>0.45</v>
      </c>
      <c r="BR17" s="73">
        <v>0.058</v>
      </c>
      <c r="BS17" s="73">
        <v>1.2</v>
      </c>
      <c r="BT17" s="73">
        <v>0.72</v>
      </c>
      <c r="BU17" s="72"/>
      <c r="BV17" s="250"/>
    </row>
    <row r="18" spans="2:74" ht="19.5" customHeight="1">
      <c r="B18" s="60" t="s">
        <v>28</v>
      </c>
      <c r="C18" s="72" t="s">
        <v>385</v>
      </c>
      <c r="D18" s="266" t="s">
        <v>560</v>
      </c>
      <c r="E18" s="73">
        <v>28</v>
      </c>
      <c r="F18" s="73">
        <v>5</v>
      </c>
      <c r="G18" s="73">
        <v>17</v>
      </c>
      <c r="H18" s="73">
        <v>9</v>
      </c>
      <c r="I18" s="73">
        <v>0</v>
      </c>
      <c r="J18" s="73" t="s">
        <v>598</v>
      </c>
      <c r="K18" s="73" t="s">
        <v>560</v>
      </c>
      <c r="L18" s="73">
        <v>28</v>
      </c>
      <c r="M18" s="73">
        <v>5</v>
      </c>
      <c r="N18" s="73">
        <v>18</v>
      </c>
      <c r="O18" s="73">
        <v>9</v>
      </c>
      <c r="P18" s="73">
        <v>0</v>
      </c>
      <c r="Q18" s="74" t="s">
        <v>635</v>
      </c>
      <c r="R18" s="73">
        <v>0.7</v>
      </c>
      <c r="S18" s="73">
        <v>15.7</v>
      </c>
      <c r="T18" s="73">
        <v>93</v>
      </c>
      <c r="U18" s="73">
        <v>8.5</v>
      </c>
      <c r="V18" s="73">
        <v>1011.1</v>
      </c>
      <c r="W18" s="72">
        <v>7.8</v>
      </c>
      <c r="X18" s="245">
        <v>7.9</v>
      </c>
      <c r="Y18" s="74">
        <v>0.12</v>
      </c>
      <c r="Z18" s="75">
        <v>0.51</v>
      </c>
      <c r="AA18" s="75">
        <v>1</v>
      </c>
      <c r="AB18" s="76">
        <v>0.049</v>
      </c>
      <c r="AC18" s="75">
        <v>0.71</v>
      </c>
      <c r="AD18" s="75">
        <v>0.065</v>
      </c>
      <c r="AE18" s="75">
        <v>0.0055</v>
      </c>
      <c r="AF18" s="72">
        <v>0.16</v>
      </c>
      <c r="AG18" s="74" t="s">
        <v>616</v>
      </c>
      <c r="AH18" s="75">
        <v>48</v>
      </c>
      <c r="AI18" s="75">
        <v>490</v>
      </c>
      <c r="AJ18" s="75">
        <v>57</v>
      </c>
      <c r="AK18" s="75" t="s">
        <v>608</v>
      </c>
      <c r="AL18" s="75" t="s">
        <v>609</v>
      </c>
      <c r="AM18" s="75">
        <v>3.5</v>
      </c>
      <c r="AN18" s="75">
        <v>0.61</v>
      </c>
      <c r="AO18" s="75" t="s">
        <v>610</v>
      </c>
      <c r="AP18" s="75">
        <v>5.1</v>
      </c>
      <c r="AQ18" s="75">
        <v>57</v>
      </c>
      <c r="AR18" s="75" t="s">
        <v>611</v>
      </c>
      <c r="AS18" s="75">
        <v>0.72</v>
      </c>
      <c r="AT18" s="75" t="s">
        <v>612</v>
      </c>
      <c r="AU18" s="75" t="s">
        <v>613</v>
      </c>
      <c r="AV18" s="75" t="s">
        <v>614</v>
      </c>
      <c r="AW18" s="75" t="s">
        <v>612</v>
      </c>
      <c r="AX18" s="75" t="s">
        <v>614</v>
      </c>
      <c r="AY18" s="75">
        <v>0.62</v>
      </c>
      <c r="AZ18" s="75">
        <v>0.67</v>
      </c>
      <c r="BA18" s="75" t="s">
        <v>617</v>
      </c>
      <c r="BB18" s="75">
        <v>1.4</v>
      </c>
      <c r="BC18" s="75" t="s">
        <v>618</v>
      </c>
      <c r="BD18" s="75" t="s">
        <v>619</v>
      </c>
      <c r="BE18" s="75" t="s">
        <v>611</v>
      </c>
      <c r="BF18" s="73" t="s">
        <v>612</v>
      </c>
      <c r="BG18" s="73">
        <v>0.05</v>
      </c>
      <c r="BH18" s="73">
        <v>0.05</v>
      </c>
      <c r="BI18" s="73">
        <v>0.25</v>
      </c>
      <c r="BJ18" s="75">
        <v>4.2</v>
      </c>
      <c r="BK18" s="74">
        <v>0.081</v>
      </c>
      <c r="BL18" s="76">
        <v>0.9</v>
      </c>
      <c r="BM18" s="76">
        <v>0.73</v>
      </c>
      <c r="BN18" s="76">
        <v>0.28</v>
      </c>
      <c r="BO18" s="76">
        <v>0.19</v>
      </c>
      <c r="BP18" s="75">
        <v>0.43</v>
      </c>
      <c r="BQ18" s="73">
        <v>0.69</v>
      </c>
      <c r="BR18" s="73">
        <v>0.14</v>
      </c>
      <c r="BS18" s="73">
        <v>2.2</v>
      </c>
      <c r="BT18" s="73">
        <v>1.1</v>
      </c>
      <c r="BU18" s="72"/>
      <c r="BV18" s="250"/>
    </row>
    <row r="19" spans="2:74" ht="19.5" customHeight="1">
      <c r="B19" s="60" t="s">
        <v>28</v>
      </c>
      <c r="C19" s="72" t="s">
        <v>386</v>
      </c>
      <c r="D19" s="266" t="s">
        <v>560</v>
      </c>
      <c r="E19" s="73">
        <v>28</v>
      </c>
      <c r="F19" s="73">
        <v>5</v>
      </c>
      <c r="G19" s="73">
        <v>18</v>
      </c>
      <c r="H19" s="73">
        <v>9</v>
      </c>
      <c r="I19" s="73">
        <v>0</v>
      </c>
      <c r="J19" s="73" t="s">
        <v>598</v>
      </c>
      <c r="K19" s="73" t="s">
        <v>560</v>
      </c>
      <c r="L19" s="73">
        <v>28</v>
      </c>
      <c r="M19" s="73">
        <v>5</v>
      </c>
      <c r="N19" s="73">
        <v>19</v>
      </c>
      <c r="O19" s="73">
        <v>9</v>
      </c>
      <c r="P19" s="73">
        <v>0</v>
      </c>
      <c r="Q19" s="74" t="s">
        <v>633</v>
      </c>
      <c r="R19" s="73">
        <v>1.2</v>
      </c>
      <c r="S19" s="73">
        <v>19.1</v>
      </c>
      <c r="T19" s="73">
        <v>49</v>
      </c>
      <c r="U19" s="73" t="s">
        <v>601</v>
      </c>
      <c r="V19" s="73">
        <v>1016.7</v>
      </c>
      <c r="W19" s="72">
        <v>29.6</v>
      </c>
      <c r="X19" s="245">
        <v>10.1</v>
      </c>
      <c r="Y19" s="74">
        <v>0.02</v>
      </c>
      <c r="Z19" s="75">
        <v>0.15</v>
      </c>
      <c r="AA19" s="75">
        <v>0.94</v>
      </c>
      <c r="AB19" s="76">
        <v>0.039</v>
      </c>
      <c r="AC19" s="75">
        <v>0.5</v>
      </c>
      <c r="AD19" s="75">
        <v>0.09</v>
      </c>
      <c r="AE19" s="75">
        <v>0.028</v>
      </c>
      <c r="AF19" s="72">
        <v>0.3</v>
      </c>
      <c r="AG19" s="74" t="s">
        <v>616</v>
      </c>
      <c r="AH19" s="75">
        <v>140</v>
      </c>
      <c r="AI19" s="75">
        <v>380</v>
      </c>
      <c r="AJ19" s="75">
        <v>69</v>
      </c>
      <c r="AK19" s="75" t="s">
        <v>608</v>
      </c>
      <c r="AL19" s="75" t="s">
        <v>609</v>
      </c>
      <c r="AM19" s="75">
        <v>3.1</v>
      </c>
      <c r="AN19" s="75" t="s">
        <v>609</v>
      </c>
      <c r="AO19" s="75" t="s">
        <v>610</v>
      </c>
      <c r="AP19" s="75">
        <v>3.2</v>
      </c>
      <c r="AQ19" s="75">
        <v>92</v>
      </c>
      <c r="AR19" s="75" t="s">
        <v>611</v>
      </c>
      <c r="AS19" s="75" t="s">
        <v>609</v>
      </c>
      <c r="AT19" s="75" t="s">
        <v>612</v>
      </c>
      <c r="AU19" s="75" t="s">
        <v>613</v>
      </c>
      <c r="AV19" s="75">
        <v>0.53</v>
      </c>
      <c r="AW19" s="75" t="s">
        <v>612</v>
      </c>
      <c r="AX19" s="75" t="s">
        <v>614</v>
      </c>
      <c r="AY19" s="75">
        <v>0.39</v>
      </c>
      <c r="AZ19" s="75">
        <v>0.34</v>
      </c>
      <c r="BA19" s="75" t="s">
        <v>617</v>
      </c>
      <c r="BB19" s="75">
        <v>3</v>
      </c>
      <c r="BC19" s="75" t="s">
        <v>618</v>
      </c>
      <c r="BD19" s="75" t="s">
        <v>619</v>
      </c>
      <c r="BE19" s="75" t="s">
        <v>611</v>
      </c>
      <c r="BF19" s="73" t="s">
        <v>612</v>
      </c>
      <c r="BG19" s="73">
        <v>0.05</v>
      </c>
      <c r="BH19" s="73">
        <v>0.05</v>
      </c>
      <c r="BI19" s="73">
        <v>0.25</v>
      </c>
      <c r="BJ19" s="75">
        <v>3.7</v>
      </c>
      <c r="BK19" s="74">
        <v>0.13</v>
      </c>
      <c r="BL19" s="76">
        <v>1.1</v>
      </c>
      <c r="BM19" s="76">
        <v>1.3</v>
      </c>
      <c r="BN19" s="76">
        <v>0.62</v>
      </c>
      <c r="BO19" s="76">
        <v>0.5</v>
      </c>
      <c r="BP19" s="75">
        <v>1</v>
      </c>
      <c r="BQ19" s="73">
        <v>0.68</v>
      </c>
      <c r="BR19" s="73">
        <v>0.12</v>
      </c>
      <c r="BS19" s="73">
        <v>3.7</v>
      </c>
      <c r="BT19" s="73">
        <v>1.3</v>
      </c>
      <c r="BU19" s="72"/>
      <c r="BV19" s="250"/>
    </row>
    <row r="20" spans="2:74" ht="19.5" customHeight="1">
      <c r="B20" s="50" t="s">
        <v>28</v>
      </c>
      <c r="C20" s="77" t="s">
        <v>387</v>
      </c>
      <c r="D20" s="267" t="s">
        <v>560</v>
      </c>
      <c r="E20" s="78">
        <v>28</v>
      </c>
      <c r="F20" s="78">
        <v>5</v>
      </c>
      <c r="G20" s="78">
        <v>19</v>
      </c>
      <c r="H20" s="78">
        <v>9</v>
      </c>
      <c r="I20" s="78">
        <v>0</v>
      </c>
      <c r="J20" s="78" t="s">
        <v>598</v>
      </c>
      <c r="K20" s="78" t="s">
        <v>560</v>
      </c>
      <c r="L20" s="78">
        <v>28</v>
      </c>
      <c r="M20" s="78">
        <v>5</v>
      </c>
      <c r="N20" s="78">
        <v>20</v>
      </c>
      <c r="O20" s="78">
        <v>9</v>
      </c>
      <c r="P20" s="78">
        <v>0</v>
      </c>
      <c r="Q20" s="79" t="s">
        <v>636</v>
      </c>
      <c r="R20" s="78">
        <v>1</v>
      </c>
      <c r="S20" s="78">
        <v>18</v>
      </c>
      <c r="T20" s="78">
        <v>58</v>
      </c>
      <c r="U20" s="78" t="s">
        <v>601</v>
      </c>
      <c r="V20" s="78">
        <v>1018.4</v>
      </c>
      <c r="W20" s="77">
        <v>25.2</v>
      </c>
      <c r="X20" s="246">
        <v>9.5</v>
      </c>
      <c r="Y20" s="79">
        <v>0.017</v>
      </c>
      <c r="Z20" s="80">
        <v>0.13</v>
      </c>
      <c r="AA20" s="80">
        <v>1</v>
      </c>
      <c r="AB20" s="81">
        <v>0.041</v>
      </c>
      <c r="AC20" s="80">
        <v>0.56</v>
      </c>
      <c r="AD20" s="80">
        <v>0.063</v>
      </c>
      <c r="AE20" s="80">
        <v>0.03</v>
      </c>
      <c r="AF20" s="77">
        <v>0.25</v>
      </c>
      <c r="AG20" s="79" t="s">
        <v>616</v>
      </c>
      <c r="AH20" s="80">
        <v>76</v>
      </c>
      <c r="AI20" s="80">
        <v>500</v>
      </c>
      <c r="AJ20" s="80">
        <v>65</v>
      </c>
      <c r="AK20" s="80" t="s">
        <v>608</v>
      </c>
      <c r="AL20" s="80" t="s">
        <v>609</v>
      </c>
      <c r="AM20" s="80">
        <v>4.2</v>
      </c>
      <c r="AN20" s="80">
        <v>0.87</v>
      </c>
      <c r="AO20" s="80" t="s">
        <v>610</v>
      </c>
      <c r="AP20" s="80">
        <v>3.4</v>
      </c>
      <c r="AQ20" s="80">
        <v>92</v>
      </c>
      <c r="AR20" s="80" t="s">
        <v>611</v>
      </c>
      <c r="AS20" s="80">
        <v>0.64</v>
      </c>
      <c r="AT20" s="80" t="s">
        <v>612</v>
      </c>
      <c r="AU20" s="80" t="s">
        <v>613</v>
      </c>
      <c r="AV20" s="80">
        <v>0.93</v>
      </c>
      <c r="AW20" s="80" t="s">
        <v>612</v>
      </c>
      <c r="AX20" s="80" t="s">
        <v>614</v>
      </c>
      <c r="AY20" s="80">
        <v>0.32</v>
      </c>
      <c r="AZ20" s="80">
        <v>0.33</v>
      </c>
      <c r="BA20" s="80" t="s">
        <v>617</v>
      </c>
      <c r="BB20" s="80">
        <v>1.7</v>
      </c>
      <c r="BC20" s="80" t="s">
        <v>618</v>
      </c>
      <c r="BD20" s="80" t="s">
        <v>619</v>
      </c>
      <c r="BE20" s="80" t="s">
        <v>611</v>
      </c>
      <c r="BF20" s="78" t="s">
        <v>612</v>
      </c>
      <c r="BG20" s="78">
        <v>0.05</v>
      </c>
      <c r="BH20" s="78">
        <v>0.05</v>
      </c>
      <c r="BI20" s="78">
        <v>0.25</v>
      </c>
      <c r="BJ20" s="80">
        <v>3.7</v>
      </c>
      <c r="BK20" s="79">
        <v>0.13</v>
      </c>
      <c r="BL20" s="81">
        <v>1</v>
      </c>
      <c r="BM20" s="81">
        <v>1.3</v>
      </c>
      <c r="BN20" s="81">
        <v>0.52</v>
      </c>
      <c r="BO20" s="81">
        <v>0.74</v>
      </c>
      <c r="BP20" s="80">
        <v>1.2</v>
      </c>
      <c r="BQ20" s="78">
        <v>0.54</v>
      </c>
      <c r="BR20" s="78">
        <v>0.09</v>
      </c>
      <c r="BS20" s="78">
        <v>3.7</v>
      </c>
      <c r="BT20" s="78">
        <v>1.1</v>
      </c>
      <c r="BU20" s="77"/>
      <c r="BV20" s="251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49" t="s">
        <v>0</v>
      </c>
      <c r="C23" s="350"/>
      <c r="D23" s="357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9"/>
      <c r="Q23" s="357"/>
      <c r="R23" s="358"/>
      <c r="S23" s="358"/>
      <c r="T23" s="358"/>
      <c r="U23" s="358"/>
      <c r="V23" s="358"/>
      <c r="W23" s="359"/>
      <c r="X23" s="84"/>
      <c r="Y23" s="59">
        <v>0.016</v>
      </c>
      <c r="Z23" s="58">
        <v>0.014</v>
      </c>
      <c r="AA23" s="58">
        <v>0.004</v>
      </c>
      <c r="AB23" s="59">
        <v>0.017</v>
      </c>
      <c r="AC23" s="58">
        <v>0.003</v>
      </c>
      <c r="AD23" s="58">
        <v>0.014</v>
      </c>
      <c r="AE23" s="58">
        <v>0.011</v>
      </c>
      <c r="AF23" s="55">
        <v>0.036</v>
      </c>
      <c r="AG23" s="59">
        <v>80</v>
      </c>
      <c r="AH23" s="58">
        <v>40</v>
      </c>
      <c r="AI23" s="58">
        <v>150</v>
      </c>
      <c r="AJ23" s="58">
        <v>40</v>
      </c>
      <c r="AK23" s="58">
        <v>40</v>
      </c>
      <c r="AL23" s="58">
        <v>0.5</v>
      </c>
      <c r="AM23" s="58">
        <v>0.5</v>
      </c>
      <c r="AN23" s="58">
        <v>0.5</v>
      </c>
      <c r="AO23" s="58">
        <v>5.8</v>
      </c>
      <c r="AP23" s="58">
        <v>0.5</v>
      </c>
      <c r="AQ23" s="58">
        <v>40</v>
      </c>
      <c r="AR23" s="58">
        <v>0.07</v>
      </c>
      <c r="AS23" s="58">
        <v>0.5</v>
      </c>
      <c r="AT23" s="58">
        <v>5</v>
      </c>
      <c r="AU23" s="58">
        <v>69</v>
      </c>
      <c r="AV23" s="58">
        <v>0.5</v>
      </c>
      <c r="AW23" s="58">
        <v>5</v>
      </c>
      <c r="AX23" s="58">
        <v>0.5</v>
      </c>
      <c r="AY23" s="58">
        <v>0.1</v>
      </c>
      <c r="AZ23" s="58">
        <v>0.1</v>
      </c>
      <c r="BA23" s="58">
        <v>0.05</v>
      </c>
      <c r="BB23" s="58">
        <v>1</v>
      </c>
      <c r="BC23" s="58">
        <v>0.02</v>
      </c>
      <c r="BD23" s="58">
        <v>0.03</v>
      </c>
      <c r="BE23" s="58">
        <v>0.07</v>
      </c>
      <c r="BF23" s="56">
        <v>5</v>
      </c>
      <c r="BG23" s="85">
        <v>0.1</v>
      </c>
      <c r="BH23" s="85">
        <v>0.1</v>
      </c>
      <c r="BI23" s="85">
        <v>0.5</v>
      </c>
      <c r="BJ23" s="86">
        <v>0.5</v>
      </c>
      <c r="BK23" s="57">
        <v>0.02</v>
      </c>
      <c r="BL23" s="59">
        <v>0.05</v>
      </c>
      <c r="BM23" s="59">
        <v>0.08</v>
      </c>
      <c r="BN23" s="59">
        <v>0.02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252"/>
    </row>
    <row r="24" spans="2:74" ht="19.5" customHeight="1">
      <c r="B24" s="351" t="s">
        <v>1</v>
      </c>
      <c r="C24" s="352"/>
      <c r="D24" s="360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2"/>
      <c r="Q24" s="360"/>
      <c r="R24" s="361"/>
      <c r="S24" s="361"/>
      <c r="T24" s="361"/>
      <c r="U24" s="361"/>
      <c r="V24" s="361"/>
      <c r="W24" s="362"/>
      <c r="X24" s="87"/>
      <c r="Y24" s="81">
        <v>0.053</v>
      </c>
      <c r="Z24" s="80">
        <v>0.047</v>
      </c>
      <c r="AA24" s="80">
        <v>0.014</v>
      </c>
      <c r="AB24" s="81">
        <v>0.057</v>
      </c>
      <c r="AC24" s="80">
        <v>0.009</v>
      </c>
      <c r="AD24" s="80">
        <v>0.046</v>
      </c>
      <c r="AE24" s="80">
        <v>0.037</v>
      </c>
      <c r="AF24" s="77">
        <v>0.12</v>
      </c>
      <c r="AG24" s="81">
        <v>420</v>
      </c>
      <c r="AH24" s="80">
        <v>80</v>
      </c>
      <c r="AI24" s="80">
        <v>500</v>
      </c>
      <c r="AJ24" s="80">
        <v>420</v>
      </c>
      <c r="AK24" s="80">
        <v>86</v>
      </c>
      <c r="AL24" s="80">
        <v>5</v>
      </c>
      <c r="AM24" s="80">
        <v>1.4</v>
      </c>
      <c r="AN24" s="80">
        <v>1</v>
      </c>
      <c r="AO24" s="80">
        <v>19</v>
      </c>
      <c r="AP24" s="80">
        <v>5</v>
      </c>
      <c r="AQ24" s="80">
        <v>80</v>
      </c>
      <c r="AR24" s="80">
        <v>0.24</v>
      </c>
      <c r="AS24" s="80">
        <v>1</v>
      </c>
      <c r="AT24" s="80">
        <v>10</v>
      </c>
      <c r="AU24" s="80">
        <v>230</v>
      </c>
      <c r="AV24" s="80">
        <v>0.5</v>
      </c>
      <c r="AW24" s="80">
        <v>10</v>
      </c>
      <c r="AX24" s="80">
        <v>1</v>
      </c>
      <c r="AY24" s="80">
        <v>0.5</v>
      </c>
      <c r="AZ24" s="80">
        <v>0.5</v>
      </c>
      <c r="BA24" s="80">
        <v>0.1</v>
      </c>
      <c r="BB24" s="80">
        <v>5</v>
      </c>
      <c r="BC24" s="80">
        <v>0.08</v>
      </c>
      <c r="BD24" s="80">
        <v>0.11</v>
      </c>
      <c r="BE24" s="80">
        <v>0.24</v>
      </c>
      <c r="BF24" s="78">
        <v>10</v>
      </c>
      <c r="BG24" s="78">
        <v>0.5</v>
      </c>
      <c r="BH24" s="78">
        <v>0.5</v>
      </c>
      <c r="BI24" s="78">
        <v>1</v>
      </c>
      <c r="BJ24" s="80">
        <v>1.2</v>
      </c>
      <c r="BK24" s="79">
        <v>0.08</v>
      </c>
      <c r="BL24" s="81">
        <v>0.18</v>
      </c>
      <c r="BM24" s="81">
        <v>0.26</v>
      </c>
      <c r="BN24" s="81">
        <v>0.08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251"/>
    </row>
    <row r="25" spans="2:74" ht="19.5" customHeight="1">
      <c r="B25" s="353" t="s">
        <v>29</v>
      </c>
      <c r="C25" s="342"/>
      <c r="D25" s="347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41"/>
      <c r="Q25" s="336"/>
      <c r="R25" s="333"/>
      <c r="S25" s="333"/>
      <c r="T25" s="333"/>
      <c r="U25" s="333"/>
      <c r="V25" s="333"/>
      <c r="W25" s="341"/>
      <c r="X25" s="341"/>
      <c r="Y25" s="333"/>
      <c r="Z25" s="333"/>
      <c r="AA25" s="344"/>
      <c r="AB25" s="333"/>
      <c r="AC25" s="333"/>
      <c r="AD25" s="333"/>
      <c r="AE25" s="333"/>
      <c r="AF25" s="333"/>
      <c r="AG25" s="336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6"/>
      <c r="BL25" s="333"/>
      <c r="BM25" s="333"/>
      <c r="BN25" s="333"/>
      <c r="BO25" s="333"/>
      <c r="BP25" s="333"/>
      <c r="BQ25" s="333"/>
      <c r="BR25" s="333"/>
      <c r="BS25" s="333"/>
      <c r="BT25" s="333"/>
      <c r="BU25" s="344"/>
      <c r="BV25" s="339"/>
    </row>
    <row r="26" spans="2:74" ht="19.5" customHeight="1">
      <c r="B26" s="353"/>
      <c r="C26" s="342"/>
      <c r="D26" s="353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42"/>
      <c r="Q26" s="337"/>
      <c r="R26" s="334"/>
      <c r="S26" s="334"/>
      <c r="T26" s="334"/>
      <c r="U26" s="334"/>
      <c r="V26" s="334"/>
      <c r="W26" s="342"/>
      <c r="X26" s="342"/>
      <c r="Y26" s="334"/>
      <c r="Z26" s="334"/>
      <c r="AA26" s="345"/>
      <c r="AB26" s="334"/>
      <c r="AC26" s="334"/>
      <c r="AD26" s="334"/>
      <c r="AE26" s="334"/>
      <c r="AF26" s="334"/>
      <c r="AG26" s="337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7"/>
      <c r="BL26" s="334"/>
      <c r="BM26" s="334"/>
      <c r="BN26" s="334"/>
      <c r="BO26" s="334"/>
      <c r="BP26" s="334"/>
      <c r="BQ26" s="334"/>
      <c r="BR26" s="334"/>
      <c r="BS26" s="334"/>
      <c r="BT26" s="334"/>
      <c r="BU26" s="345"/>
      <c r="BV26" s="340"/>
    </row>
    <row r="27" spans="2:74" ht="19.5" customHeight="1">
      <c r="B27" s="348"/>
      <c r="C27" s="343"/>
      <c r="D27" s="348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43"/>
      <c r="Q27" s="338"/>
      <c r="R27" s="335"/>
      <c r="S27" s="335"/>
      <c r="T27" s="335"/>
      <c r="U27" s="335"/>
      <c r="V27" s="335"/>
      <c r="W27" s="343"/>
      <c r="X27" s="343"/>
      <c r="Y27" s="335"/>
      <c r="Z27" s="335"/>
      <c r="AA27" s="346"/>
      <c r="AB27" s="335"/>
      <c r="AC27" s="335"/>
      <c r="AD27" s="335"/>
      <c r="AE27" s="335"/>
      <c r="AF27" s="335"/>
      <c r="AG27" s="338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8"/>
      <c r="BL27" s="335"/>
      <c r="BM27" s="335"/>
      <c r="BN27" s="335"/>
      <c r="BO27" s="335"/>
      <c r="BP27" s="335"/>
      <c r="BQ27" s="335"/>
      <c r="BR27" s="335"/>
      <c r="BS27" s="335"/>
      <c r="BT27" s="335"/>
      <c r="BU27" s="346"/>
      <c r="BV27" s="293"/>
    </row>
    <row r="28" spans="2:74" ht="17.25">
      <c r="B28" s="39"/>
      <c r="C28" s="39"/>
      <c r="D28" s="88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8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269" t="s">
        <v>552</v>
      </c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270"/>
      <c r="S29" s="270"/>
      <c r="T29" s="270"/>
      <c r="U29" s="270"/>
      <c r="V29" s="270"/>
      <c r="W29" s="270"/>
      <c r="X29" s="269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269" t="s">
        <v>563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AJ25:AJ27"/>
    <mergeCell ref="AH25:AH27"/>
    <mergeCell ref="AG25:AG27"/>
    <mergeCell ref="Q23:W24"/>
    <mergeCell ref="Q5:Q6"/>
    <mergeCell ref="BU25:BU27"/>
    <mergeCell ref="W25:W27"/>
    <mergeCell ref="V25:V27"/>
    <mergeCell ref="U25:U27"/>
    <mergeCell ref="T25:T27"/>
    <mergeCell ref="Q25:Q27"/>
    <mergeCell ref="B5:C6"/>
    <mergeCell ref="B23:C23"/>
    <mergeCell ref="B24:C24"/>
    <mergeCell ref="B25:C27"/>
    <mergeCell ref="S25:S27"/>
    <mergeCell ref="R25:R27"/>
    <mergeCell ref="D25:P27"/>
    <mergeCell ref="D23:P24"/>
    <mergeCell ref="D6:E6"/>
    <mergeCell ref="X25:X27"/>
    <mergeCell ref="AA25:AA27"/>
    <mergeCell ref="Z25:Z27"/>
    <mergeCell ref="Y25:Y27"/>
    <mergeCell ref="AF25:AF27"/>
    <mergeCell ref="AE25:AE27"/>
    <mergeCell ref="AD25:AD27"/>
    <mergeCell ref="AC25:AC27"/>
    <mergeCell ref="AB25:AB27"/>
    <mergeCell ref="AO25:AO27"/>
    <mergeCell ref="BO25:BO27"/>
    <mergeCell ref="BN25:BN27"/>
    <mergeCell ref="BI25:BI27"/>
    <mergeCell ref="BE25:BE27"/>
    <mergeCell ref="BD25:BD27"/>
    <mergeCell ref="AY25:AY27"/>
    <mergeCell ref="AQ25:AQ27"/>
    <mergeCell ref="BM25:BM27"/>
    <mergeCell ref="BV25:BV27"/>
    <mergeCell ref="BA25:BA27"/>
    <mergeCell ref="AZ25:AZ27"/>
    <mergeCell ref="BJ25:BJ27"/>
    <mergeCell ref="BF25:BF27"/>
    <mergeCell ref="AK25:AK27"/>
    <mergeCell ref="BH25:BH27"/>
    <mergeCell ref="AV25:AV27"/>
    <mergeCell ref="AU25:AU27"/>
    <mergeCell ref="AT25:AT27"/>
    <mergeCell ref="BT25:BT27"/>
    <mergeCell ref="BS25:BS27"/>
    <mergeCell ref="BR25:BR27"/>
    <mergeCell ref="BQ25:BQ27"/>
    <mergeCell ref="AW25:AW27"/>
    <mergeCell ref="AP25:AP27"/>
    <mergeCell ref="AX25:AX27"/>
    <mergeCell ref="BG25:BG27"/>
    <mergeCell ref="BP25:BP27"/>
    <mergeCell ref="BK25:BK27"/>
    <mergeCell ref="D2:I2"/>
    <mergeCell ref="BL25:BL27"/>
    <mergeCell ref="AI25:AI27"/>
    <mergeCell ref="AR25:AR27"/>
    <mergeCell ref="AS25:AS27"/>
    <mergeCell ref="BC25:BC27"/>
    <mergeCell ref="BB25:BB27"/>
    <mergeCell ref="AN25:AN27"/>
    <mergeCell ref="AM25:AM27"/>
    <mergeCell ref="AL25:AL27"/>
    <mergeCell ref="K6:L6"/>
    <mergeCell ref="Q4:W4"/>
    <mergeCell ref="Y4:AF4"/>
    <mergeCell ref="AG4:BJ4"/>
    <mergeCell ref="BK4:BU4"/>
    <mergeCell ref="D4:P4"/>
    <mergeCell ref="D5:P5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Width="0" fitToHeight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B1">
      <selection activeCell="V7" sqref="V7:V2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30" t="s">
        <v>634</v>
      </c>
      <c r="E2" s="331"/>
      <c r="F2" s="331"/>
      <c r="G2" s="331"/>
      <c r="H2" s="331"/>
      <c r="I2" s="332"/>
      <c r="T2" s="253"/>
      <c r="U2" s="253"/>
      <c r="V2" s="253"/>
      <c r="W2" s="253"/>
      <c r="X2" s="254"/>
      <c r="Y2" s="254"/>
      <c r="Z2" s="2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358</v>
      </c>
    </row>
    <row r="4" spans="2:74" ht="30.75" customHeight="1">
      <c r="B4" s="39"/>
      <c r="C4" s="39"/>
      <c r="D4" s="325" t="s">
        <v>553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7"/>
      <c r="Q4" s="322" t="s">
        <v>528</v>
      </c>
      <c r="R4" s="323"/>
      <c r="S4" s="323"/>
      <c r="T4" s="323"/>
      <c r="U4" s="323"/>
      <c r="V4" s="323"/>
      <c r="W4" s="324"/>
      <c r="X4" s="268" t="s">
        <v>568</v>
      </c>
      <c r="Y4" s="322" t="s">
        <v>87</v>
      </c>
      <c r="Z4" s="323"/>
      <c r="AA4" s="323"/>
      <c r="AB4" s="323"/>
      <c r="AC4" s="323"/>
      <c r="AD4" s="323"/>
      <c r="AE4" s="323"/>
      <c r="AF4" s="324"/>
      <c r="AG4" s="322" t="s">
        <v>88</v>
      </c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4"/>
      <c r="BK4" s="322" t="s">
        <v>89</v>
      </c>
      <c r="BL4" s="323"/>
      <c r="BM4" s="323"/>
      <c r="BN4" s="323"/>
      <c r="BO4" s="323"/>
      <c r="BP4" s="323"/>
      <c r="BQ4" s="323"/>
      <c r="BR4" s="323"/>
      <c r="BS4" s="323"/>
      <c r="BT4" s="323"/>
      <c r="BU4" s="324"/>
      <c r="BV4" s="44" t="s">
        <v>30</v>
      </c>
    </row>
    <row r="5" spans="2:74" ht="19.5" customHeight="1">
      <c r="B5" s="347" t="s">
        <v>27</v>
      </c>
      <c r="C5" s="341"/>
      <c r="D5" s="328" t="s">
        <v>554</v>
      </c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9"/>
      <c r="Q5" s="336" t="s">
        <v>529</v>
      </c>
      <c r="R5" s="46" t="s">
        <v>541</v>
      </c>
      <c r="S5" s="46" t="s">
        <v>540</v>
      </c>
      <c r="T5" s="46" t="s">
        <v>539</v>
      </c>
      <c r="U5" s="46" t="s">
        <v>538</v>
      </c>
      <c r="V5" s="46" t="s">
        <v>536</v>
      </c>
      <c r="W5" s="237" t="s">
        <v>537</v>
      </c>
      <c r="X5" s="241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348"/>
      <c r="C6" s="343"/>
      <c r="D6" s="363" t="s">
        <v>555</v>
      </c>
      <c r="E6" s="321"/>
      <c r="F6" s="272" t="s">
        <v>556</v>
      </c>
      <c r="G6" s="272" t="s">
        <v>557</v>
      </c>
      <c r="H6" s="272" t="s">
        <v>558</v>
      </c>
      <c r="I6" s="272" t="s">
        <v>542</v>
      </c>
      <c r="J6" s="272" t="s">
        <v>559</v>
      </c>
      <c r="K6" s="321" t="s">
        <v>555</v>
      </c>
      <c r="L6" s="321"/>
      <c r="M6" s="272" t="s">
        <v>556</v>
      </c>
      <c r="N6" s="272" t="s">
        <v>557</v>
      </c>
      <c r="O6" s="272" t="s">
        <v>558</v>
      </c>
      <c r="P6" s="272" t="s">
        <v>542</v>
      </c>
      <c r="Q6" s="338"/>
      <c r="R6" s="51" t="s">
        <v>530</v>
      </c>
      <c r="S6" s="51" t="s">
        <v>531</v>
      </c>
      <c r="T6" s="51" t="s">
        <v>532</v>
      </c>
      <c r="U6" s="51" t="s">
        <v>533</v>
      </c>
      <c r="V6" s="51" t="s">
        <v>534</v>
      </c>
      <c r="W6" s="236" t="s">
        <v>535</v>
      </c>
      <c r="X6" s="235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234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235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417</v>
      </c>
      <c r="D7" s="263" t="s">
        <v>560</v>
      </c>
      <c r="E7" s="239">
        <v>28</v>
      </c>
      <c r="F7" s="239">
        <v>7</v>
      </c>
      <c r="G7" s="239">
        <v>21</v>
      </c>
      <c r="H7" s="239">
        <v>9</v>
      </c>
      <c r="I7" s="239">
        <v>0</v>
      </c>
      <c r="J7" s="239" t="s">
        <v>598</v>
      </c>
      <c r="K7" s="239" t="s">
        <v>560</v>
      </c>
      <c r="L7" s="239">
        <v>28</v>
      </c>
      <c r="M7" s="239">
        <v>7</v>
      </c>
      <c r="N7" s="239">
        <v>22</v>
      </c>
      <c r="O7" s="239">
        <v>9</v>
      </c>
      <c r="P7" s="239">
        <v>0</v>
      </c>
      <c r="Q7" s="57" t="s">
        <v>604</v>
      </c>
      <c r="R7" s="242">
        <v>0.5</v>
      </c>
      <c r="S7" s="56">
        <v>20.6</v>
      </c>
      <c r="T7" s="56">
        <v>99</v>
      </c>
      <c r="U7" s="56">
        <v>18.5</v>
      </c>
      <c r="V7" s="56">
        <v>1009.1</v>
      </c>
      <c r="W7" s="55">
        <v>3.9</v>
      </c>
      <c r="X7" s="242">
        <v>5</v>
      </c>
      <c r="Y7" s="57">
        <v>0.019</v>
      </c>
      <c r="Z7" s="58">
        <v>0.1</v>
      </c>
      <c r="AA7" s="58">
        <v>1.2</v>
      </c>
      <c r="AB7" s="59">
        <v>0.04</v>
      </c>
      <c r="AC7" s="58">
        <v>0.51</v>
      </c>
      <c r="AD7" s="58">
        <v>0.026</v>
      </c>
      <c r="AE7" s="58">
        <v>0.032</v>
      </c>
      <c r="AF7" s="55">
        <v>0.028</v>
      </c>
      <c r="AG7" s="57" t="s">
        <v>616</v>
      </c>
      <c r="AH7" s="58">
        <v>130</v>
      </c>
      <c r="AI7" s="58" t="s">
        <v>622</v>
      </c>
      <c r="AJ7" s="58" t="s">
        <v>608</v>
      </c>
      <c r="AK7" s="58" t="s">
        <v>608</v>
      </c>
      <c r="AL7" s="58" t="s">
        <v>609</v>
      </c>
      <c r="AM7" s="58">
        <v>1.1</v>
      </c>
      <c r="AN7" s="58" t="s">
        <v>609</v>
      </c>
      <c r="AO7" s="58" t="s">
        <v>623</v>
      </c>
      <c r="AP7" s="58">
        <v>1.9</v>
      </c>
      <c r="AQ7" s="58" t="s">
        <v>608</v>
      </c>
      <c r="AR7" s="58" t="s">
        <v>617</v>
      </c>
      <c r="AS7" s="58" t="s">
        <v>624</v>
      </c>
      <c r="AT7" s="58" t="s">
        <v>612</v>
      </c>
      <c r="AU7" s="58">
        <v>51</v>
      </c>
      <c r="AV7" s="58" t="s">
        <v>614</v>
      </c>
      <c r="AW7" s="58" t="s">
        <v>612</v>
      </c>
      <c r="AX7" s="58" t="s">
        <v>614</v>
      </c>
      <c r="AY7" s="58">
        <v>0.11</v>
      </c>
      <c r="AZ7" s="58">
        <v>0.21</v>
      </c>
      <c r="BA7" s="58" t="s">
        <v>617</v>
      </c>
      <c r="BB7" s="58">
        <v>1.2</v>
      </c>
      <c r="BC7" s="58" t="s">
        <v>618</v>
      </c>
      <c r="BD7" s="58">
        <v>0.023</v>
      </c>
      <c r="BE7" s="58" t="s">
        <v>626</v>
      </c>
      <c r="BF7" s="56" t="s">
        <v>612</v>
      </c>
      <c r="BG7" s="56">
        <v>0.05</v>
      </c>
      <c r="BH7" s="56">
        <v>0.05</v>
      </c>
      <c r="BI7" s="56">
        <v>0.25</v>
      </c>
      <c r="BJ7" s="58">
        <v>1.9</v>
      </c>
      <c r="BK7" s="57">
        <v>0.07</v>
      </c>
      <c r="BL7" s="76">
        <v>0.9</v>
      </c>
      <c r="BM7" s="59">
        <v>0.65</v>
      </c>
      <c r="BN7" s="59">
        <v>0.19</v>
      </c>
      <c r="BO7" s="59">
        <v>0.077</v>
      </c>
      <c r="BP7" s="58">
        <v>0.22</v>
      </c>
      <c r="BQ7" s="56">
        <v>0.64</v>
      </c>
      <c r="BR7" s="56">
        <v>0.17</v>
      </c>
      <c r="BS7" s="56">
        <v>1.9</v>
      </c>
      <c r="BT7" s="56">
        <v>0.95</v>
      </c>
      <c r="BU7" s="55"/>
      <c r="BV7" s="247"/>
    </row>
    <row r="8" spans="2:74" ht="19.5" customHeight="1">
      <c r="B8" s="60" t="s">
        <v>28</v>
      </c>
      <c r="C8" s="61" t="s">
        <v>375</v>
      </c>
      <c r="D8" s="263" t="s">
        <v>560</v>
      </c>
      <c r="E8" s="239">
        <v>28</v>
      </c>
      <c r="F8" s="239">
        <v>7</v>
      </c>
      <c r="G8" s="239">
        <v>22</v>
      </c>
      <c r="H8" s="239">
        <v>9</v>
      </c>
      <c r="I8" s="239">
        <v>0</v>
      </c>
      <c r="J8" s="239" t="s">
        <v>598</v>
      </c>
      <c r="K8" s="239" t="s">
        <v>560</v>
      </c>
      <c r="L8" s="239">
        <v>28</v>
      </c>
      <c r="M8" s="239">
        <v>7</v>
      </c>
      <c r="N8" s="239">
        <v>23</v>
      </c>
      <c r="O8" s="239">
        <v>9</v>
      </c>
      <c r="P8" s="239">
        <v>0</v>
      </c>
      <c r="Q8" s="63" t="s">
        <v>602</v>
      </c>
      <c r="R8" s="62">
        <v>0.5</v>
      </c>
      <c r="S8" s="62">
        <v>19.6</v>
      </c>
      <c r="T8" s="62">
        <v>90</v>
      </c>
      <c r="U8" s="62">
        <v>4.5</v>
      </c>
      <c r="V8" s="62">
        <v>1007.9</v>
      </c>
      <c r="W8" s="61">
        <v>6.5</v>
      </c>
      <c r="X8" s="243">
        <v>5.2</v>
      </c>
      <c r="Y8" s="63">
        <v>0.0065</v>
      </c>
      <c r="Z8" s="64">
        <v>0.053</v>
      </c>
      <c r="AA8" s="64">
        <v>1</v>
      </c>
      <c r="AB8" s="65">
        <v>0.066</v>
      </c>
      <c r="AC8" s="64">
        <v>0.39</v>
      </c>
      <c r="AD8" s="64">
        <v>0.066</v>
      </c>
      <c r="AE8" s="64">
        <v>0.022</v>
      </c>
      <c r="AF8" s="61" t="s">
        <v>621</v>
      </c>
      <c r="AG8" s="63">
        <v>140</v>
      </c>
      <c r="AH8" s="64" t="s">
        <v>627</v>
      </c>
      <c r="AI8" s="64" t="s">
        <v>622</v>
      </c>
      <c r="AJ8" s="64" t="s">
        <v>608</v>
      </c>
      <c r="AK8" s="64" t="s">
        <v>608</v>
      </c>
      <c r="AL8" s="64" t="s">
        <v>609</v>
      </c>
      <c r="AM8" s="64">
        <v>1.4</v>
      </c>
      <c r="AN8" s="64" t="s">
        <v>609</v>
      </c>
      <c r="AO8" s="64" t="s">
        <v>623</v>
      </c>
      <c r="AP8" s="64">
        <v>1.5</v>
      </c>
      <c r="AQ8" s="64" t="s">
        <v>608</v>
      </c>
      <c r="AR8" s="64" t="s">
        <v>617</v>
      </c>
      <c r="AS8" s="64" t="s">
        <v>624</v>
      </c>
      <c r="AT8" s="64" t="s">
        <v>612</v>
      </c>
      <c r="AU8" s="64">
        <v>24</v>
      </c>
      <c r="AV8" s="64" t="s">
        <v>614</v>
      </c>
      <c r="AW8" s="64" t="s">
        <v>612</v>
      </c>
      <c r="AX8" s="64" t="s">
        <v>614</v>
      </c>
      <c r="AY8" s="64">
        <v>0.14</v>
      </c>
      <c r="AZ8" s="64">
        <v>0.19</v>
      </c>
      <c r="BA8" s="64" t="s">
        <v>617</v>
      </c>
      <c r="BB8" s="64">
        <v>2.6</v>
      </c>
      <c r="BC8" s="64" t="s">
        <v>618</v>
      </c>
      <c r="BD8" s="64">
        <v>0.028</v>
      </c>
      <c r="BE8" s="64" t="s">
        <v>626</v>
      </c>
      <c r="BF8" s="62" t="s">
        <v>612</v>
      </c>
      <c r="BG8" s="62">
        <v>0.05</v>
      </c>
      <c r="BH8" s="62">
        <v>0.05</v>
      </c>
      <c r="BI8" s="62">
        <v>0.25</v>
      </c>
      <c r="BJ8" s="64">
        <v>1.7</v>
      </c>
      <c r="BK8" s="63">
        <v>0.046</v>
      </c>
      <c r="BL8" s="65">
        <v>0.5</v>
      </c>
      <c r="BM8" s="65">
        <v>0.41</v>
      </c>
      <c r="BN8" s="65">
        <v>0.17</v>
      </c>
      <c r="BO8" s="65">
        <v>0.073</v>
      </c>
      <c r="BP8" s="64">
        <v>0.21</v>
      </c>
      <c r="BQ8" s="62">
        <v>0.37</v>
      </c>
      <c r="BR8" s="62">
        <v>0.1</v>
      </c>
      <c r="BS8" s="62">
        <v>1.2</v>
      </c>
      <c r="BT8" s="62">
        <v>0.61</v>
      </c>
      <c r="BU8" s="61"/>
      <c r="BV8" s="248"/>
    </row>
    <row r="9" spans="2:74" ht="19.5" customHeight="1">
      <c r="B9" s="60" t="s">
        <v>28</v>
      </c>
      <c r="C9" s="72" t="s">
        <v>376</v>
      </c>
      <c r="D9" s="274" t="s">
        <v>560</v>
      </c>
      <c r="E9" s="73">
        <v>28</v>
      </c>
      <c r="F9" s="73">
        <v>7</v>
      </c>
      <c r="G9" s="239">
        <v>23</v>
      </c>
      <c r="H9" s="73">
        <v>9</v>
      </c>
      <c r="I9" s="73">
        <v>0</v>
      </c>
      <c r="J9" s="73" t="s">
        <v>598</v>
      </c>
      <c r="K9" s="73" t="s">
        <v>560</v>
      </c>
      <c r="L9" s="73">
        <v>28</v>
      </c>
      <c r="M9" s="73">
        <v>7</v>
      </c>
      <c r="N9" s="73">
        <v>24</v>
      </c>
      <c r="O9" s="73">
        <v>9</v>
      </c>
      <c r="P9" s="72">
        <v>0</v>
      </c>
      <c r="Q9" s="63" t="s">
        <v>629</v>
      </c>
      <c r="R9" s="62">
        <v>0.8</v>
      </c>
      <c r="S9" s="62">
        <v>21.3</v>
      </c>
      <c r="T9" s="62">
        <v>81</v>
      </c>
      <c r="U9" s="62" t="s">
        <v>601</v>
      </c>
      <c r="V9" s="62">
        <v>1009.7</v>
      </c>
      <c r="W9" s="61">
        <v>17</v>
      </c>
      <c r="X9" s="248">
        <v>12.5</v>
      </c>
      <c r="Y9" s="63">
        <v>0.0065</v>
      </c>
      <c r="Z9" s="64">
        <v>0.15</v>
      </c>
      <c r="AA9" s="64">
        <v>2.9</v>
      </c>
      <c r="AB9" s="65">
        <v>0.078</v>
      </c>
      <c r="AC9" s="64">
        <v>1.1</v>
      </c>
      <c r="AD9" s="64">
        <v>0.26</v>
      </c>
      <c r="AE9" s="64">
        <v>0.09</v>
      </c>
      <c r="AF9" s="61">
        <v>0.12</v>
      </c>
      <c r="AG9" s="63">
        <v>140</v>
      </c>
      <c r="AH9" s="64">
        <v>98</v>
      </c>
      <c r="AI9" s="64" t="s">
        <v>622</v>
      </c>
      <c r="AJ9" s="64">
        <v>190</v>
      </c>
      <c r="AK9" s="64" t="s">
        <v>608</v>
      </c>
      <c r="AL9" s="64" t="s">
        <v>609</v>
      </c>
      <c r="AM9" s="64">
        <v>2</v>
      </c>
      <c r="AN9" s="64" t="s">
        <v>609</v>
      </c>
      <c r="AO9" s="64" t="s">
        <v>623</v>
      </c>
      <c r="AP9" s="64">
        <v>1.7</v>
      </c>
      <c r="AQ9" s="64" t="s">
        <v>608</v>
      </c>
      <c r="AR9" s="64" t="s">
        <v>617</v>
      </c>
      <c r="AS9" s="64" t="s">
        <v>624</v>
      </c>
      <c r="AT9" s="64">
        <v>5.2</v>
      </c>
      <c r="AU9" s="64" t="s">
        <v>625</v>
      </c>
      <c r="AV9" s="64" t="s">
        <v>614</v>
      </c>
      <c r="AW9" s="64" t="s">
        <v>612</v>
      </c>
      <c r="AX9" s="64" t="s">
        <v>614</v>
      </c>
      <c r="AY9" s="64">
        <v>0.19</v>
      </c>
      <c r="AZ9" s="64">
        <v>0.98</v>
      </c>
      <c r="BA9" s="64" t="s">
        <v>617</v>
      </c>
      <c r="BB9" s="64">
        <v>11</v>
      </c>
      <c r="BC9" s="64">
        <v>0.027</v>
      </c>
      <c r="BD9" s="64">
        <v>0.05</v>
      </c>
      <c r="BE9" s="64" t="s">
        <v>626</v>
      </c>
      <c r="BF9" s="62" t="s">
        <v>612</v>
      </c>
      <c r="BG9" s="62">
        <v>0.05</v>
      </c>
      <c r="BH9" s="62">
        <v>0.05</v>
      </c>
      <c r="BI9" s="62">
        <v>0.25</v>
      </c>
      <c r="BJ9" s="64">
        <v>3.4</v>
      </c>
      <c r="BK9" s="63">
        <v>0.098</v>
      </c>
      <c r="BL9" s="65">
        <v>1.2</v>
      </c>
      <c r="BM9" s="65">
        <v>0.95</v>
      </c>
      <c r="BN9" s="65">
        <v>0.43</v>
      </c>
      <c r="BO9" s="65">
        <v>0.36</v>
      </c>
      <c r="BP9" s="64">
        <v>0.9</v>
      </c>
      <c r="BQ9" s="62">
        <v>0.68</v>
      </c>
      <c r="BR9" s="62">
        <v>0.14</v>
      </c>
      <c r="BS9" s="62">
        <v>3</v>
      </c>
      <c r="BT9" s="62">
        <v>1.4</v>
      </c>
      <c r="BU9" s="61"/>
      <c r="BV9" s="248"/>
    </row>
    <row r="10" spans="2:74" ht="19.5" customHeight="1" thickBot="1">
      <c r="B10" s="66" t="s">
        <v>28</v>
      </c>
      <c r="C10" s="67" t="s">
        <v>346</v>
      </c>
      <c r="D10" s="277" t="s">
        <v>560</v>
      </c>
      <c r="E10" s="68">
        <v>28</v>
      </c>
      <c r="F10" s="68">
        <v>7</v>
      </c>
      <c r="G10" s="70">
        <v>24</v>
      </c>
      <c r="H10" s="68">
        <v>9</v>
      </c>
      <c r="I10" s="68">
        <v>0</v>
      </c>
      <c r="J10" s="68" t="s">
        <v>598</v>
      </c>
      <c r="K10" s="68" t="s">
        <v>560</v>
      </c>
      <c r="L10" s="68">
        <v>28</v>
      </c>
      <c r="M10" s="68">
        <v>7</v>
      </c>
      <c r="N10" s="68">
        <v>25</v>
      </c>
      <c r="O10" s="68">
        <v>9</v>
      </c>
      <c r="P10" s="68">
        <v>0</v>
      </c>
      <c r="Q10" s="69" t="s">
        <v>628</v>
      </c>
      <c r="R10" s="68">
        <v>0.5</v>
      </c>
      <c r="S10" s="70">
        <v>23.6</v>
      </c>
      <c r="T10" s="70">
        <v>77</v>
      </c>
      <c r="U10" s="70" t="s">
        <v>601</v>
      </c>
      <c r="V10" s="71">
        <v>1011</v>
      </c>
      <c r="W10" s="249">
        <v>18.9</v>
      </c>
      <c r="X10" s="244">
        <v>7.6</v>
      </c>
      <c r="Y10" s="69">
        <v>0.0065</v>
      </c>
      <c r="Z10" s="70">
        <v>0.081</v>
      </c>
      <c r="AA10" s="70">
        <v>1.9</v>
      </c>
      <c r="AB10" s="70">
        <v>0.11</v>
      </c>
      <c r="AC10" s="70">
        <v>0.78</v>
      </c>
      <c r="AD10" s="70">
        <v>0.061</v>
      </c>
      <c r="AE10" s="70">
        <v>0.023</v>
      </c>
      <c r="AF10" s="67">
        <v>0.067</v>
      </c>
      <c r="AG10" s="69">
        <v>250</v>
      </c>
      <c r="AH10" s="70" t="s">
        <v>627</v>
      </c>
      <c r="AI10" s="70">
        <v>120</v>
      </c>
      <c r="AJ10" s="70">
        <v>87</v>
      </c>
      <c r="AK10" s="70" t="s">
        <v>608</v>
      </c>
      <c r="AL10" s="70" t="s">
        <v>609</v>
      </c>
      <c r="AM10" s="70">
        <v>1.9</v>
      </c>
      <c r="AN10" s="70">
        <v>1.9</v>
      </c>
      <c r="AO10" s="70" t="s">
        <v>623</v>
      </c>
      <c r="AP10" s="70">
        <v>2.7</v>
      </c>
      <c r="AQ10" s="70">
        <v>74</v>
      </c>
      <c r="AR10" s="70" t="s">
        <v>617</v>
      </c>
      <c r="AS10" s="70" t="s">
        <v>624</v>
      </c>
      <c r="AT10" s="70">
        <v>5.1</v>
      </c>
      <c r="AU10" s="70">
        <v>72</v>
      </c>
      <c r="AV10" s="70" t="s">
        <v>614</v>
      </c>
      <c r="AW10" s="70" t="s">
        <v>612</v>
      </c>
      <c r="AX10" s="70" t="s">
        <v>614</v>
      </c>
      <c r="AY10" s="70">
        <v>0.28</v>
      </c>
      <c r="AZ10" s="70">
        <v>0.61</v>
      </c>
      <c r="BA10" s="70" t="s">
        <v>617</v>
      </c>
      <c r="BB10" s="70">
        <v>6.7</v>
      </c>
      <c r="BC10" s="70">
        <v>0.052</v>
      </c>
      <c r="BD10" s="70">
        <v>0.081</v>
      </c>
      <c r="BE10" s="70" t="s">
        <v>626</v>
      </c>
      <c r="BF10" s="68" t="s">
        <v>612</v>
      </c>
      <c r="BG10" s="68">
        <v>0.15</v>
      </c>
      <c r="BH10" s="68">
        <v>0.05</v>
      </c>
      <c r="BI10" s="68">
        <v>0.25</v>
      </c>
      <c r="BJ10" s="70">
        <v>4.5</v>
      </c>
      <c r="BK10" s="69">
        <v>0.074</v>
      </c>
      <c r="BL10" s="71">
        <v>0.73</v>
      </c>
      <c r="BM10" s="71">
        <v>0.57</v>
      </c>
      <c r="BN10" s="71">
        <v>0.25</v>
      </c>
      <c r="BO10" s="71">
        <v>0.16</v>
      </c>
      <c r="BP10" s="70">
        <v>0.41</v>
      </c>
      <c r="BQ10" s="68">
        <v>0.47</v>
      </c>
      <c r="BR10" s="68">
        <v>0.094</v>
      </c>
      <c r="BS10" s="68">
        <v>1.8</v>
      </c>
      <c r="BT10" s="68">
        <v>0.81</v>
      </c>
      <c r="BU10" s="67"/>
      <c r="BV10" s="249"/>
    </row>
    <row r="11" spans="2:74" ht="19.5" customHeight="1">
      <c r="B11" s="60" t="s">
        <v>351</v>
      </c>
      <c r="C11" s="106" t="s">
        <v>347</v>
      </c>
      <c r="D11" s="261" t="s">
        <v>560</v>
      </c>
      <c r="E11" s="273">
        <v>28</v>
      </c>
      <c r="F11" s="273">
        <v>7</v>
      </c>
      <c r="G11" s="273">
        <v>25</v>
      </c>
      <c r="H11" s="273">
        <v>9</v>
      </c>
      <c r="I11" s="273">
        <v>0</v>
      </c>
      <c r="J11" s="273" t="s">
        <v>598</v>
      </c>
      <c r="K11" s="273" t="s">
        <v>560</v>
      </c>
      <c r="L11" s="273">
        <v>28</v>
      </c>
      <c r="M11" s="273">
        <v>7</v>
      </c>
      <c r="N11" s="273">
        <v>26</v>
      </c>
      <c r="O11" s="273">
        <v>9</v>
      </c>
      <c r="P11" s="273">
        <v>0</v>
      </c>
      <c r="Q11" s="74" t="s">
        <v>600</v>
      </c>
      <c r="R11" s="73">
        <v>0.4</v>
      </c>
      <c r="S11" s="73">
        <v>24.2</v>
      </c>
      <c r="T11" s="73">
        <v>79</v>
      </c>
      <c r="U11" s="73" t="s">
        <v>601</v>
      </c>
      <c r="V11" s="73">
        <v>1011</v>
      </c>
      <c r="W11" s="72">
        <v>9.3</v>
      </c>
      <c r="X11" s="245">
        <v>12.9</v>
      </c>
      <c r="Y11" s="74">
        <v>0.11</v>
      </c>
      <c r="Z11" s="75">
        <v>0.063</v>
      </c>
      <c r="AA11" s="75">
        <v>1.3</v>
      </c>
      <c r="AB11" s="76">
        <v>0.15</v>
      </c>
      <c r="AC11" s="75">
        <v>0.54</v>
      </c>
      <c r="AD11" s="75">
        <v>0.084</v>
      </c>
      <c r="AE11" s="75">
        <v>0.0015</v>
      </c>
      <c r="AF11" s="72">
        <v>0.34</v>
      </c>
      <c r="AG11" s="74">
        <v>130</v>
      </c>
      <c r="AH11" s="75">
        <v>56</v>
      </c>
      <c r="AI11" s="75">
        <v>140</v>
      </c>
      <c r="AJ11" s="75">
        <v>51</v>
      </c>
      <c r="AK11" s="75" t="s">
        <v>608</v>
      </c>
      <c r="AL11" s="75" t="s">
        <v>609</v>
      </c>
      <c r="AM11" s="75">
        <v>1.6</v>
      </c>
      <c r="AN11" s="75">
        <v>5.9</v>
      </c>
      <c r="AO11" s="75" t="s">
        <v>623</v>
      </c>
      <c r="AP11" s="75">
        <v>3.3</v>
      </c>
      <c r="AQ11" s="75">
        <v>63</v>
      </c>
      <c r="AR11" s="75" t="s">
        <v>617</v>
      </c>
      <c r="AS11" s="75">
        <v>2</v>
      </c>
      <c r="AT11" s="75" t="s">
        <v>612</v>
      </c>
      <c r="AU11" s="75">
        <v>81</v>
      </c>
      <c r="AV11" s="75">
        <v>0.7</v>
      </c>
      <c r="AW11" s="75" t="s">
        <v>612</v>
      </c>
      <c r="AX11" s="75" t="s">
        <v>614</v>
      </c>
      <c r="AY11" s="75">
        <v>0.77</v>
      </c>
      <c r="AZ11" s="75">
        <v>0.39</v>
      </c>
      <c r="BA11" s="75" t="s">
        <v>617</v>
      </c>
      <c r="BB11" s="75">
        <v>2.1</v>
      </c>
      <c r="BC11" s="75">
        <v>0.032</v>
      </c>
      <c r="BD11" s="75">
        <v>0.046</v>
      </c>
      <c r="BE11" s="75" t="s">
        <v>626</v>
      </c>
      <c r="BF11" s="73" t="s">
        <v>612</v>
      </c>
      <c r="BG11" s="73">
        <v>0.18</v>
      </c>
      <c r="BH11" s="73">
        <v>0.05</v>
      </c>
      <c r="BI11" s="73">
        <v>0.25</v>
      </c>
      <c r="BJ11" s="75">
        <v>3.7</v>
      </c>
      <c r="BK11" s="74">
        <v>0.055</v>
      </c>
      <c r="BL11" s="76">
        <v>0.96</v>
      </c>
      <c r="BM11" s="76">
        <v>0.63</v>
      </c>
      <c r="BN11" s="76">
        <v>0.25</v>
      </c>
      <c r="BO11" s="76">
        <v>0.19</v>
      </c>
      <c r="BP11" s="75">
        <v>0.69</v>
      </c>
      <c r="BQ11" s="73">
        <v>0.78</v>
      </c>
      <c r="BR11" s="73">
        <v>0.12</v>
      </c>
      <c r="BS11" s="73">
        <v>2.1</v>
      </c>
      <c r="BT11" s="73">
        <v>1.4</v>
      </c>
      <c r="BU11" s="72"/>
      <c r="BV11" s="250"/>
    </row>
    <row r="12" spans="2:74" ht="19.5" customHeight="1">
      <c r="B12" s="60" t="s">
        <v>351</v>
      </c>
      <c r="C12" s="72" t="s">
        <v>348</v>
      </c>
      <c r="D12" s="263" t="s">
        <v>560</v>
      </c>
      <c r="E12" s="239">
        <v>28</v>
      </c>
      <c r="F12" s="239">
        <v>7</v>
      </c>
      <c r="G12" s="239">
        <v>26</v>
      </c>
      <c r="H12" s="239">
        <v>9</v>
      </c>
      <c r="I12" s="239">
        <v>0</v>
      </c>
      <c r="J12" s="239" t="s">
        <v>598</v>
      </c>
      <c r="K12" s="239" t="s">
        <v>560</v>
      </c>
      <c r="L12" s="239">
        <v>28</v>
      </c>
      <c r="M12" s="239">
        <v>7</v>
      </c>
      <c r="N12" s="239">
        <v>27</v>
      </c>
      <c r="O12" s="239">
        <v>9</v>
      </c>
      <c r="P12" s="239">
        <v>0</v>
      </c>
      <c r="Q12" s="74" t="s">
        <v>600</v>
      </c>
      <c r="R12" s="73">
        <v>0.5</v>
      </c>
      <c r="S12" s="73">
        <v>22</v>
      </c>
      <c r="T12" s="73">
        <v>94</v>
      </c>
      <c r="U12" s="73">
        <v>3</v>
      </c>
      <c r="V12" s="73">
        <v>1009.4</v>
      </c>
      <c r="W12" s="72">
        <v>8.1</v>
      </c>
      <c r="X12" s="245">
        <v>9.2</v>
      </c>
      <c r="Y12" s="74">
        <v>0.0065</v>
      </c>
      <c r="Z12" s="75" t="s">
        <v>621</v>
      </c>
      <c r="AA12" s="75">
        <v>1</v>
      </c>
      <c r="AB12" s="76">
        <v>0.0095</v>
      </c>
      <c r="AC12" s="75">
        <v>0.45</v>
      </c>
      <c r="AD12" s="75">
        <v>0.054</v>
      </c>
      <c r="AE12" s="75">
        <v>0.0015</v>
      </c>
      <c r="AF12" s="72">
        <v>0.097</v>
      </c>
      <c r="AG12" s="74">
        <v>94</v>
      </c>
      <c r="AH12" s="75" t="s">
        <v>627</v>
      </c>
      <c r="AI12" s="75" t="s">
        <v>622</v>
      </c>
      <c r="AJ12" s="75" t="s">
        <v>608</v>
      </c>
      <c r="AK12" s="75" t="s">
        <v>608</v>
      </c>
      <c r="AL12" s="75" t="s">
        <v>609</v>
      </c>
      <c r="AM12" s="75">
        <v>0.69</v>
      </c>
      <c r="AN12" s="75">
        <v>2.4</v>
      </c>
      <c r="AO12" s="75" t="s">
        <v>623</v>
      </c>
      <c r="AP12" s="75">
        <v>2.7</v>
      </c>
      <c r="AQ12" s="75" t="s">
        <v>608</v>
      </c>
      <c r="AR12" s="75" t="s">
        <v>617</v>
      </c>
      <c r="AS12" s="75" t="s">
        <v>624</v>
      </c>
      <c r="AT12" s="75" t="s">
        <v>612</v>
      </c>
      <c r="AU12" s="75" t="s">
        <v>625</v>
      </c>
      <c r="AV12" s="75" t="s">
        <v>614</v>
      </c>
      <c r="AW12" s="75" t="s">
        <v>612</v>
      </c>
      <c r="AX12" s="75" t="s">
        <v>614</v>
      </c>
      <c r="AY12" s="75">
        <v>0.32</v>
      </c>
      <c r="AZ12" s="75">
        <v>0.5</v>
      </c>
      <c r="BA12" s="75" t="s">
        <v>617</v>
      </c>
      <c r="BB12" s="75" t="s">
        <v>620</v>
      </c>
      <c r="BC12" s="75">
        <v>0.07</v>
      </c>
      <c r="BD12" s="75">
        <v>0.13</v>
      </c>
      <c r="BE12" s="75" t="s">
        <v>626</v>
      </c>
      <c r="BF12" s="73" t="s">
        <v>612</v>
      </c>
      <c r="BG12" s="73">
        <v>0.05</v>
      </c>
      <c r="BH12" s="73">
        <v>0.05</v>
      </c>
      <c r="BI12" s="73">
        <v>0.25</v>
      </c>
      <c r="BJ12" s="75">
        <v>1.8</v>
      </c>
      <c r="BK12" s="74">
        <v>0.055</v>
      </c>
      <c r="BL12" s="76">
        <v>0.87</v>
      </c>
      <c r="BM12" s="76">
        <v>0.65</v>
      </c>
      <c r="BN12" s="76">
        <v>0.26</v>
      </c>
      <c r="BO12" s="76">
        <v>0.16</v>
      </c>
      <c r="BP12" s="75">
        <v>0.45</v>
      </c>
      <c r="BQ12" s="73">
        <v>0.74</v>
      </c>
      <c r="BR12" s="73">
        <v>0.11</v>
      </c>
      <c r="BS12" s="73">
        <v>2</v>
      </c>
      <c r="BT12" s="73">
        <v>1.1</v>
      </c>
      <c r="BU12" s="72"/>
      <c r="BV12" s="250"/>
    </row>
    <row r="13" spans="2:74" ht="19.5" customHeight="1">
      <c r="B13" s="60" t="s">
        <v>351</v>
      </c>
      <c r="C13" s="105" t="s">
        <v>349</v>
      </c>
      <c r="D13" s="263" t="s">
        <v>560</v>
      </c>
      <c r="E13" s="239">
        <v>28</v>
      </c>
      <c r="F13" s="239">
        <v>7</v>
      </c>
      <c r="G13" s="239">
        <v>27</v>
      </c>
      <c r="H13" s="239">
        <v>9</v>
      </c>
      <c r="I13" s="239">
        <v>0</v>
      </c>
      <c r="J13" s="239" t="s">
        <v>598</v>
      </c>
      <c r="K13" s="239" t="s">
        <v>560</v>
      </c>
      <c r="L13" s="239">
        <v>28</v>
      </c>
      <c r="M13" s="239">
        <v>7</v>
      </c>
      <c r="N13" s="239">
        <v>28</v>
      </c>
      <c r="O13" s="239">
        <v>9</v>
      </c>
      <c r="P13" s="239">
        <v>0</v>
      </c>
      <c r="Q13" s="260" t="s">
        <v>600</v>
      </c>
      <c r="R13" s="239">
        <v>0.6</v>
      </c>
      <c r="S13" s="239">
        <v>23.7</v>
      </c>
      <c r="T13" s="239">
        <v>90</v>
      </c>
      <c r="U13" s="239" t="s">
        <v>601</v>
      </c>
      <c r="V13" s="239">
        <v>1006.4</v>
      </c>
      <c r="W13" s="105">
        <v>9.4</v>
      </c>
      <c r="X13" s="243">
        <v>7.4</v>
      </c>
      <c r="Y13" s="63">
        <v>0.13</v>
      </c>
      <c r="Z13" s="64">
        <v>0.093</v>
      </c>
      <c r="AA13" s="64">
        <v>1.2</v>
      </c>
      <c r="AB13" s="65">
        <v>0.19</v>
      </c>
      <c r="AC13" s="64">
        <v>0.52</v>
      </c>
      <c r="AD13" s="64">
        <v>0.14</v>
      </c>
      <c r="AE13" s="64">
        <v>0.0015</v>
      </c>
      <c r="AF13" s="61">
        <v>0.15</v>
      </c>
      <c r="AG13" s="63" t="s">
        <v>616</v>
      </c>
      <c r="AH13" s="64" t="s">
        <v>627</v>
      </c>
      <c r="AI13" s="64" t="s">
        <v>622</v>
      </c>
      <c r="AJ13" s="64" t="s">
        <v>608</v>
      </c>
      <c r="AK13" s="64" t="s">
        <v>608</v>
      </c>
      <c r="AL13" s="64" t="s">
        <v>609</v>
      </c>
      <c r="AM13" s="64">
        <v>0.86</v>
      </c>
      <c r="AN13" s="64">
        <v>1.9</v>
      </c>
      <c r="AO13" s="64" t="s">
        <v>623</v>
      </c>
      <c r="AP13" s="64">
        <v>1.1</v>
      </c>
      <c r="AQ13" s="64" t="s">
        <v>608</v>
      </c>
      <c r="AR13" s="64" t="s">
        <v>617</v>
      </c>
      <c r="AS13" s="64" t="s">
        <v>624</v>
      </c>
      <c r="AT13" s="64" t="s">
        <v>612</v>
      </c>
      <c r="AU13" s="64">
        <v>22</v>
      </c>
      <c r="AV13" s="64" t="s">
        <v>614</v>
      </c>
      <c r="AW13" s="64" t="s">
        <v>612</v>
      </c>
      <c r="AX13" s="64" t="s">
        <v>614</v>
      </c>
      <c r="AY13" s="64" t="s">
        <v>615</v>
      </c>
      <c r="AZ13" s="64">
        <v>0.2</v>
      </c>
      <c r="BA13" s="64" t="s">
        <v>617</v>
      </c>
      <c r="BB13" s="64">
        <v>1</v>
      </c>
      <c r="BC13" s="64" t="s">
        <v>618</v>
      </c>
      <c r="BD13" s="64" t="s">
        <v>618</v>
      </c>
      <c r="BE13" s="64" t="s">
        <v>626</v>
      </c>
      <c r="BF13" s="62" t="s">
        <v>612</v>
      </c>
      <c r="BG13" s="62">
        <v>0.05</v>
      </c>
      <c r="BH13" s="62">
        <v>0.05</v>
      </c>
      <c r="BI13" s="62">
        <v>0.25</v>
      </c>
      <c r="BJ13" s="64">
        <v>0.57</v>
      </c>
      <c r="BK13" s="63" t="s">
        <v>619</v>
      </c>
      <c r="BL13" s="65">
        <v>0.51</v>
      </c>
      <c r="BM13" s="65">
        <v>0.37</v>
      </c>
      <c r="BN13" s="65">
        <v>0.12</v>
      </c>
      <c r="BO13" s="65">
        <v>0.062</v>
      </c>
      <c r="BP13" s="64">
        <v>0.2</v>
      </c>
      <c r="BQ13" s="62">
        <v>0.4</v>
      </c>
      <c r="BR13" s="62">
        <v>0.085</v>
      </c>
      <c r="BS13" s="62">
        <v>1.1</v>
      </c>
      <c r="BT13" s="62">
        <v>0.62</v>
      </c>
      <c r="BU13" s="61"/>
      <c r="BV13" s="248"/>
    </row>
    <row r="14" spans="2:74" ht="19.5" customHeight="1">
      <c r="B14" s="60" t="s">
        <v>351</v>
      </c>
      <c r="C14" s="61" t="s">
        <v>350</v>
      </c>
      <c r="D14" s="264" t="s">
        <v>560</v>
      </c>
      <c r="E14" s="62">
        <v>28</v>
      </c>
      <c r="F14" s="62">
        <v>7</v>
      </c>
      <c r="G14" s="239">
        <v>28</v>
      </c>
      <c r="H14" s="62">
        <v>9</v>
      </c>
      <c r="I14" s="62">
        <v>0</v>
      </c>
      <c r="J14" s="62" t="s">
        <v>598</v>
      </c>
      <c r="K14" s="62" t="s">
        <v>560</v>
      </c>
      <c r="L14" s="62">
        <v>28</v>
      </c>
      <c r="M14" s="62">
        <v>7</v>
      </c>
      <c r="N14" s="62">
        <v>29</v>
      </c>
      <c r="O14" s="62">
        <v>9</v>
      </c>
      <c r="P14" s="62">
        <v>0</v>
      </c>
      <c r="Q14" s="63" t="s">
        <v>600</v>
      </c>
      <c r="R14" s="62">
        <v>0.8</v>
      </c>
      <c r="S14" s="62">
        <v>25.4</v>
      </c>
      <c r="T14" s="62">
        <v>84</v>
      </c>
      <c r="U14" s="62" t="s">
        <v>601</v>
      </c>
      <c r="V14" s="62">
        <v>1010.6</v>
      </c>
      <c r="W14" s="61">
        <v>17.5</v>
      </c>
      <c r="X14" s="243">
        <v>7.6</v>
      </c>
      <c r="Y14" s="63">
        <v>0.049</v>
      </c>
      <c r="Z14" s="64">
        <v>0.031</v>
      </c>
      <c r="AA14" s="64">
        <v>2.4</v>
      </c>
      <c r="AB14" s="65">
        <v>0.08</v>
      </c>
      <c r="AC14" s="64">
        <v>0.97</v>
      </c>
      <c r="AD14" s="64">
        <v>0.083</v>
      </c>
      <c r="AE14" s="64">
        <v>0.0015</v>
      </c>
      <c r="AF14" s="61">
        <v>0.11</v>
      </c>
      <c r="AG14" s="63" t="s">
        <v>616</v>
      </c>
      <c r="AH14" s="64" t="s">
        <v>627</v>
      </c>
      <c r="AI14" s="64" t="s">
        <v>622</v>
      </c>
      <c r="AJ14" s="64" t="s">
        <v>608</v>
      </c>
      <c r="AK14" s="64" t="s">
        <v>608</v>
      </c>
      <c r="AL14" s="64" t="s">
        <v>609</v>
      </c>
      <c r="AM14" s="64">
        <v>1.1</v>
      </c>
      <c r="AN14" s="64">
        <v>4.2</v>
      </c>
      <c r="AO14" s="64" t="s">
        <v>623</v>
      </c>
      <c r="AP14" s="64">
        <v>1.6</v>
      </c>
      <c r="AQ14" s="64" t="s">
        <v>608</v>
      </c>
      <c r="AR14" s="64" t="s">
        <v>617</v>
      </c>
      <c r="AS14" s="64" t="s">
        <v>624</v>
      </c>
      <c r="AT14" s="64" t="s">
        <v>612</v>
      </c>
      <c r="AU14" s="64">
        <v>28</v>
      </c>
      <c r="AV14" s="64" t="s">
        <v>614</v>
      </c>
      <c r="AW14" s="64" t="s">
        <v>612</v>
      </c>
      <c r="AX14" s="64" t="s">
        <v>614</v>
      </c>
      <c r="AY14" s="64">
        <v>0.14</v>
      </c>
      <c r="AZ14" s="64">
        <v>0.2</v>
      </c>
      <c r="BA14" s="64" t="s">
        <v>617</v>
      </c>
      <c r="BB14" s="64">
        <v>1.2</v>
      </c>
      <c r="BC14" s="64" t="s">
        <v>618</v>
      </c>
      <c r="BD14" s="64">
        <v>0.026</v>
      </c>
      <c r="BE14" s="64" t="s">
        <v>626</v>
      </c>
      <c r="BF14" s="62" t="s">
        <v>612</v>
      </c>
      <c r="BG14" s="62">
        <v>0.05</v>
      </c>
      <c r="BH14" s="62">
        <v>0.05</v>
      </c>
      <c r="BI14" s="62">
        <v>0.25</v>
      </c>
      <c r="BJ14" s="64">
        <v>0.51</v>
      </c>
      <c r="BK14" s="63" t="s">
        <v>619</v>
      </c>
      <c r="BL14" s="65">
        <v>0.42</v>
      </c>
      <c r="BM14" s="65">
        <v>0.32</v>
      </c>
      <c r="BN14" s="65">
        <v>0.1</v>
      </c>
      <c r="BO14" s="65">
        <v>0.059</v>
      </c>
      <c r="BP14" s="64">
        <v>0.18</v>
      </c>
      <c r="BQ14" s="62">
        <v>0.34</v>
      </c>
      <c r="BR14" s="62">
        <v>0.083</v>
      </c>
      <c r="BS14" s="62">
        <v>0.9</v>
      </c>
      <c r="BT14" s="62">
        <v>0.54</v>
      </c>
      <c r="BU14" s="61"/>
      <c r="BV14" s="248"/>
    </row>
    <row r="15" spans="2:74" ht="19.5" customHeight="1">
      <c r="B15" s="60" t="s">
        <v>351</v>
      </c>
      <c r="C15" s="61" t="s">
        <v>352</v>
      </c>
      <c r="D15" s="275" t="s">
        <v>560</v>
      </c>
      <c r="E15" s="62">
        <v>28</v>
      </c>
      <c r="F15" s="62">
        <v>7</v>
      </c>
      <c r="G15" s="239">
        <v>29</v>
      </c>
      <c r="H15" s="62">
        <v>9</v>
      </c>
      <c r="I15" s="62">
        <v>0</v>
      </c>
      <c r="J15" s="62" t="s">
        <v>598</v>
      </c>
      <c r="K15" s="62" t="s">
        <v>560</v>
      </c>
      <c r="L15" s="62">
        <v>28</v>
      </c>
      <c r="M15" s="62">
        <v>7</v>
      </c>
      <c r="N15" s="62">
        <v>30</v>
      </c>
      <c r="O15" s="62">
        <v>9</v>
      </c>
      <c r="P15" s="62">
        <v>0</v>
      </c>
      <c r="Q15" s="63" t="s">
        <v>600</v>
      </c>
      <c r="R15" s="62">
        <v>0.7</v>
      </c>
      <c r="S15" s="62">
        <v>25.9</v>
      </c>
      <c r="T15" s="62">
        <v>78</v>
      </c>
      <c r="U15" s="62" t="s">
        <v>601</v>
      </c>
      <c r="V15" s="62">
        <v>1011</v>
      </c>
      <c r="W15" s="61">
        <v>24.6</v>
      </c>
      <c r="X15" s="243">
        <v>7.6</v>
      </c>
      <c r="Y15" s="63">
        <v>0.0065</v>
      </c>
      <c r="Z15" s="64" t="s">
        <v>621</v>
      </c>
      <c r="AA15" s="64">
        <v>0.71</v>
      </c>
      <c r="AB15" s="65">
        <v>0.025</v>
      </c>
      <c r="AC15" s="64">
        <v>0.25</v>
      </c>
      <c r="AD15" s="64">
        <v>0.019</v>
      </c>
      <c r="AE15" s="64">
        <v>0.0015</v>
      </c>
      <c r="AF15" s="61">
        <v>0.095</v>
      </c>
      <c r="AG15" s="63" t="s">
        <v>616</v>
      </c>
      <c r="AH15" s="64" t="s">
        <v>627</v>
      </c>
      <c r="AI15" s="64" t="s">
        <v>622</v>
      </c>
      <c r="AJ15" s="64" t="s">
        <v>608</v>
      </c>
      <c r="AK15" s="64" t="s">
        <v>608</v>
      </c>
      <c r="AL15" s="64" t="s">
        <v>609</v>
      </c>
      <c r="AM15" s="64">
        <v>1.1</v>
      </c>
      <c r="AN15" s="64">
        <v>1.5</v>
      </c>
      <c r="AO15" s="64" t="s">
        <v>623</v>
      </c>
      <c r="AP15" s="64">
        <v>1</v>
      </c>
      <c r="AQ15" s="64" t="s">
        <v>608</v>
      </c>
      <c r="AR15" s="64" t="s">
        <v>617</v>
      </c>
      <c r="AS15" s="64" t="s">
        <v>624</v>
      </c>
      <c r="AT15" s="64" t="s">
        <v>612</v>
      </c>
      <c r="AU15" s="64" t="s">
        <v>625</v>
      </c>
      <c r="AV15" s="64" t="s">
        <v>614</v>
      </c>
      <c r="AW15" s="64" t="s">
        <v>612</v>
      </c>
      <c r="AX15" s="64" t="s">
        <v>614</v>
      </c>
      <c r="AY15" s="64" t="s">
        <v>615</v>
      </c>
      <c r="AZ15" s="64">
        <v>0.14</v>
      </c>
      <c r="BA15" s="64" t="s">
        <v>617</v>
      </c>
      <c r="BB15" s="64" t="s">
        <v>620</v>
      </c>
      <c r="BC15" s="64" t="s">
        <v>618</v>
      </c>
      <c r="BD15" s="64">
        <v>0.032</v>
      </c>
      <c r="BE15" s="64" t="s">
        <v>626</v>
      </c>
      <c r="BF15" s="62" t="s">
        <v>612</v>
      </c>
      <c r="BG15" s="62">
        <v>0.05</v>
      </c>
      <c r="BH15" s="62">
        <v>0.05</v>
      </c>
      <c r="BI15" s="62">
        <v>0.25</v>
      </c>
      <c r="BJ15" s="64" t="s">
        <v>614</v>
      </c>
      <c r="BK15" s="63">
        <v>0.045</v>
      </c>
      <c r="BL15" s="65">
        <v>0.59</v>
      </c>
      <c r="BM15" s="65">
        <v>0.42</v>
      </c>
      <c r="BN15" s="65">
        <v>0.15</v>
      </c>
      <c r="BO15" s="65">
        <v>0.073</v>
      </c>
      <c r="BP15" s="64">
        <v>0.22</v>
      </c>
      <c r="BQ15" s="62">
        <v>0.35</v>
      </c>
      <c r="BR15" s="62">
        <v>0.076</v>
      </c>
      <c r="BS15" s="62">
        <v>1.3</v>
      </c>
      <c r="BT15" s="62">
        <v>0.57</v>
      </c>
      <c r="BU15" s="61"/>
      <c r="BV15" s="248"/>
    </row>
    <row r="16" spans="2:74" ht="19.5" customHeight="1">
      <c r="B16" s="60" t="s">
        <v>351</v>
      </c>
      <c r="C16" s="61" t="s">
        <v>353</v>
      </c>
      <c r="D16" s="275" t="s">
        <v>560</v>
      </c>
      <c r="E16" s="62">
        <v>28</v>
      </c>
      <c r="F16" s="62">
        <v>7</v>
      </c>
      <c r="G16" s="239">
        <v>30</v>
      </c>
      <c r="H16" s="62">
        <v>9</v>
      </c>
      <c r="I16" s="62">
        <v>0</v>
      </c>
      <c r="J16" s="62" t="s">
        <v>598</v>
      </c>
      <c r="K16" s="62" t="s">
        <v>560</v>
      </c>
      <c r="L16" s="62">
        <v>28</v>
      </c>
      <c r="M16" s="62">
        <v>7</v>
      </c>
      <c r="N16" s="62">
        <v>31</v>
      </c>
      <c r="O16" s="62">
        <v>9</v>
      </c>
      <c r="P16" s="62">
        <v>0</v>
      </c>
      <c r="Q16" s="63" t="s">
        <v>637</v>
      </c>
      <c r="R16" s="62">
        <v>0.8</v>
      </c>
      <c r="S16" s="62">
        <v>27</v>
      </c>
      <c r="T16" s="62">
        <v>72</v>
      </c>
      <c r="U16" s="62" t="s">
        <v>601</v>
      </c>
      <c r="V16" s="62">
        <v>1010.5</v>
      </c>
      <c r="W16" s="61">
        <v>25.9</v>
      </c>
      <c r="X16" s="243">
        <v>7.7</v>
      </c>
      <c r="Y16" s="63">
        <v>0.0065</v>
      </c>
      <c r="Z16" s="64" t="s">
        <v>621</v>
      </c>
      <c r="AA16" s="64">
        <v>1</v>
      </c>
      <c r="AB16" s="65">
        <v>0.0095</v>
      </c>
      <c r="AC16" s="64">
        <v>0.37</v>
      </c>
      <c r="AD16" s="64">
        <v>0.066</v>
      </c>
      <c r="AE16" s="64">
        <v>0.018</v>
      </c>
      <c r="AF16" s="61">
        <v>0.067</v>
      </c>
      <c r="AG16" s="63" t="s">
        <v>616</v>
      </c>
      <c r="AH16" s="64" t="s">
        <v>627</v>
      </c>
      <c r="AI16" s="64" t="s">
        <v>622</v>
      </c>
      <c r="AJ16" s="64">
        <v>42</v>
      </c>
      <c r="AK16" s="64" t="s">
        <v>608</v>
      </c>
      <c r="AL16" s="64" t="s">
        <v>609</v>
      </c>
      <c r="AM16" s="64">
        <v>0.88</v>
      </c>
      <c r="AN16" s="64">
        <v>1.6</v>
      </c>
      <c r="AO16" s="64" t="s">
        <v>623</v>
      </c>
      <c r="AP16" s="64">
        <v>0.79</v>
      </c>
      <c r="AQ16" s="64" t="s">
        <v>608</v>
      </c>
      <c r="AR16" s="64" t="s">
        <v>617</v>
      </c>
      <c r="AS16" s="64" t="s">
        <v>624</v>
      </c>
      <c r="AT16" s="64">
        <v>8.1</v>
      </c>
      <c r="AU16" s="64" t="s">
        <v>625</v>
      </c>
      <c r="AV16" s="64" t="s">
        <v>614</v>
      </c>
      <c r="AW16" s="64" t="s">
        <v>612</v>
      </c>
      <c r="AX16" s="64" t="s">
        <v>614</v>
      </c>
      <c r="AY16" s="64" t="s">
        <v>615</v>
      </c>
      <c r="AZ16" s="64">
        <v>0.39</v>
      </c>
      <c r="BA16" s="64" t="s">
        <v>617</v>
      </c>
      <c r="BB16" s="64">
        <v>2.9</v>
      </c>
      <c r="BC16" s="64">
        <v>0.03</v>
      </c>
      <c r="BD16" s="64">
        <v>0.033</v>
      </c>
      <c r="BE16" s="64" t="s">
        <v>626</v>
      </c>
      <c r="BF16" s="62" t="s">
        <v>612</v>
      </c>
      <c r="BG16" s="62">
        <v>0.05</v>
      </c>
      <c r="BH16" s="62">
        <v>0.05</v>
      </c>
      <c r="BI16" s="62">
        <v>0.25</v>
      </c>
      <c r="BJ16" s="64">
        <v>1.3</v>
      </c>
      <c r="BK16" s="63">
        <v>0.046</v>
      </c>
      <c r="BL16" s="65">
        <v>0.83</v>
      </c>
      <c r="BM16" s="65">
        <v>0.7</v>
      </c>
      <c r="BN16" s="65">
        <v>0.26</v>
      </c>
      <c r="BO16" s="65">
        <v>0.15</v>
      </c>
      <c r="BP16" s="64">
        <v>0.45</v>
      </c>
      <c r="BQ16" s="62">
        <v>0.52</v>
      </c>
      <c r="BR16" s="62">
        <v>0.081</v>
      </c>
      <c r="BS16" s="62">
        <v>2</v>
      </c>
      <c r="BT16" s="62">
        <v>0.9</v>
      </c>
      <c r="BU16" s="61"/>
      <c r="BV16" s="248"/>
    </row>
    <row r="17" spans="2:74" ht="19.5" customHeight="1" thickBot="1">
      <c r="B17" s="66" t="s">
        <v>351</v>
      </c>
      <c r="C17" s="67" t="s">
        <v>354</v>
      </c>
      <c r="D17" s="276" t="s">
        <v>560</v>
      </c>
      <c r="E17" s="68">
        <v>28</v>
      </c>
      <c r="F17" s="68">
        <v>7</v>
      </c>
      <c r="G17" s="70">
        <v>31</v>
      </c>
      <c r="H17" s="68">
        <v>9</v>
      </c>
      <c r="I17" s="68">
        <v>0</v>
      </c>
      <c r="J17" s="68" t="s">
        <v>598</v>
      </c>
      <c r="K17" s="68" t="s">
        <v>560</v>
      </c>
      <c r="L17" s="68">
        <v>28</v>
      </c>
      <c r="M17" s="68">
        <v>8</v>
      </c>
      <c r="N17" s="68">
        <v>1</v>
      </c>
      <c r="O17" s="68">
        <v>9</v>
      </c>
      <c r="P17" s="68">
        <v>0</v>
      </c>
      <c r="Q17" s="69" t="s">
        <v>638</v>
      </c>
      <c r="R17" s="68">
        <v>1.2</v>
      </c>
      <c r="S17" s="68">
        <v>26.4</v>
      </c>
      <c r="T17" s="68">
        <v>80</v>
      </c>
      <c r="U17" s="68">
        <v>3</v>
      </c>
      <c r="V17" s="68">
        <v>1007.9</v>
      </c>
      <c r="W17" s="67">
        <v>15.3</v>
      </c>
      <c r="X17" s="244">
        <v>4.7</v>
      </c>
      <c r="Y17" s="69">
        <v>0.0065</v>
      </c>
      <c r="Z17" s="70" t="s">
        <v>621</v>
      </c>
      <c r="AA17" s="70">
        <v>0.45</v>
      </c>
      <c r="AB17" s="71">
        <v>0.031</v>
      </c>
      <c r="AC17" s="70">
        <v>0.13</v>
      </c>
      <c r="AD17" s="70">
        <v>0.051</v>
      </c>
      <c r="AE17" s="70">
        <v>0.017</v>
      </c>
      <c r="AF17" s="67">
        <v>0.057</v>
      </c>
      <c r="AG17" s="69" t="s">
        <v>616</v>
      </c>
      <c r="AH17" s="70" t="s">
        <v>627</v>
      </c>
      <c r="AI17" s="70" t="s">
        <v>622</v>
      </c>
      <c r="AJ17" s="70">
        <v>48</v>
      </c>
      <c r="AK17" s="70" t="s">
        <v>608</v>
      </c>
      <c r="AL17" s="70" t="s">
        <v>609</v>
      </c>
      <c r="AM17" s="70">
        <v>0.96</v>
      </c>
      <c r="AN17" s="70" t="s">
        <v>609</v>
      </c>
      <c r="AO17" s="70" t="s">
        <v>623</v>
      </c>
      <c r="AP17" s="70" t="s">
        <v>609</v>
      </c>
      <c r="AQ17" s="70" t="s">
        <v>608</v>
      </c>
      <c r="AR17" s="70" t="s">
        <v>617</v>
      </c>
      <c r="AS17" s="70" t="s">
        <v>624</v>
      </c>
      <c r="AT17" s="70" t="s">
        <v>612</v>
      </c>
      <c r="AU17" s="70" t="s">
        <v>625</v>
      </c>
      <c r="AV17" s="70" t="s">
        <v>614</v>
      </c>
      <c r="AW17" s="70" t="s">
        <v>612</v>
      </c>
      <c r="AX17" s="70" t="s">
        <v>614</v>
      </c>
      <c r="AY17" s="70">
        <v>0.12</v>
      </c>
      <c r="AZ17" s="70">
        <v>0.29</v>
      </c>
      <c r="BA17" s="70" t="s">
        <v>617</v>
      </c>
      <c r="BB17" s="70">
        <v>2</v>
      </c>
      <c r="BC17" s="70" t="s">
        <v>618</v>
      </c>
      <c r="BD17" s="70">
        <v>0.027</v>
      </c>
      <c r="BE17" s="70" t="s">
        <v>626</v>
      </c>
      <c r="BF17" s="68" t="s">
        <v>612</v>
      </c>
      <c r="BG17" s="68">
        <v>0.05</v>
      </c>
      <c r="BH17" s="68">
        <v>0.05</v>
      </c>
      <c r="BI17" s="68">
        <v>0.25</v>
      </c>
      <c r="BJ17" s="70">
        <v>0.85</v>
      </c>
      <c r="BK17" s="69">
        <v>0.056</v>
      </c>
      <c r="BL17" s="71">
        <v>0.56</v>
      </c>
      <c r="BM17" s="71">
        <v>0.54</v>
      </c>
      <c r="BN17" s="71">
        <v>0.19</v>
      </c>
      <c r="BO17" s="71">
        <v>0.087</v>
      </c>
      <c r="BP17" s="70">
        <v>0.23</v>
      </c>
      <c r="BQ17" s="68">
        <v>0.25</v>
      </c>
      <c r="BR17" s="68">
        <v>0.036</v>
      </c>
      <c r="BS17" s="68">
        <v>1.4</v>
      </c>
      <c r="BT17" s="68">
        <v>0.43</v>
      </c>
      <c r="BU17" s="67"/>
      <c r="BV17" s="249"/>
    </row>
    <row r="18" spans="2:74" ht="19.5" customHeight="1">
      <c r="B18" s="60" t="s">
        <v>28</v>
      </c>
      <c r="C18" s="106" t="s">
        <v>355</v>
      </c>
      <c r="D18" s="266" t="s">
        <v>560</v>
      </c>
      <c r="E18" s="73">
        <v>28</v>
      </c>
      <c r="F18" s="73">
        <v>8</v>
      </c>
      <c r="G18" s="73">
        <v>1</v>
      </c>
      <c r="H18" s="73">
        <v>9</v>
      </c>
      <c r="I18" s="73">
        <v>0</v>
      </c>
      <c r="J18" s="73" t="s">
        <v>598</v>
      </c>
      <c r="K18" s="73" t="s">
        <v>560</v>
      </c>
      <c r="L18" s="73">
        <v>28</v>
      </c>
      <c r="M18" s="73">
        <v>8</v>
      </c>
      <c r="N18" s="73">
        <v>2</v>
      </c>
      <c r="O18" s="73">
        <v>9</v>
      </c>
      <c r="P18" s="73">
        <v>0</v>
      </c>
      <c r="Q18" s="74" t="s">
        <v>630</v>
      </c>
      <c r="R18" s="73">
        <v>0.7</v>
      </c>
      <c r="S18" s="73">
        <v>26.3</v>
      </c>
      <c r="T18" s="73">
        <v>85</v>
      </c>
      <c r="U18" s="73">
        <v>0.5</v>
      </c>
      <c r="V18" s="73">
        <v>1005.6</v>
      </c>
      <c r="W18" s="72">
        <v>11</v>
      </c>
      <c r="X18" s="245">
        <v>5.1</v>
      </c>
      <c r="Y18" s="74">
        <v>0.0065</v>
      </c>
      <c r="Z18" s="75" t="s">
        <v>621</v>
      </c>
      <c r="AA18" s="75">
        <v>0.43</v>
      </c>
      <c r="AB18" s="76">
        <v>0.0095</v>
      </c>
      <c r="AC18" s="75">
        <v>0.14</v>
      </c>
      <c r="AD18" s="75">
        <v>0.019</v>
      </c>
      <c r="AE18" s="75">
        <v>0.0015</v>
      </c>
      <c r="AF18" s="72">
        <v>0.047</v>
      </c>
      <c r="AG18" s="74" t="s">
        <v>616</v>
      </c>
      <c r="AH18" s="75" t="s">
        <v>627</v>
      </c>
      <c r="AI18" s="75" t="s">
        <v>622</v>
      </c>
      <c r="AJ18" s="75" t="s">
        <v>608</v>
      </c>
      <c r="AK18" s="75" t="s">
        <v>608</v>
      </c>
      <c r="AL18" s="75" t="s">
        <v>609</v>
      </c>
      <c r="AM18" s="75">
        <v>2.5</v>
      </c>
      <c r="AN18" s="75">
        <v>1.2</v>
      </c>
      <c r="AO18" s="75" t="s">
        <v>623</v>
      </c>
      <c r="AP18" s="75">
        <v>1.9</v>
      </c>
      <c r="AQ18" s="75">
        <v>41</v>
      </c>
      <c r="AR18" s="75" t="s">
        <v>617</v>
      </c>
      <c r="AS18" s="75" t="s">
        <v>624</v>
      </c>
      <c r="AT18" s="75" t="s">
        <v>612</v>
      </c>
      <c r="AU18" s="75" t="s">
        <v>625</v>
      </c>
      <c r="AV18" s="75" t="s">
        <v>614</v>
      </c>
      <c r="AW18" s="75" t="s">
        <v>612</v>
      </c>
      <c r="AX18" s="75" t="s">
        <v>614</v>
      </c>
      <c r="AY18" s="75">
        <v>0.3</v>
      </c>
      <c r="AZ18" s="75">
        <v>0.26</v>
      </c>
      <c r="BA18" s="75" t="s">
        <v>617</v>
      </c>
      <c r="BB18" s="75">
        <v>1.4</v>
      </c>
      <c r="BC18" s="75" t="s">
        <v>618</v>
      </c>
      <c r="BD18" s="75">
        <v>0.039</v>
      </c>
      <c r="BE18" s="75" t="s">
        <v>626</v>
      </c>
      <c r="BF18" s="73" t="s">
        <v>612</v>
      </c>
      <c r="BG18" s="73">
        <v>0.05</v>
      </c>
      <c r="BH18" s="73">
        <v>0.05</v>
      </c>
      <c r="BI18" s="73">
        <v>0.25</v>
      </c>
      <c r="BJ18" s="75">
        <v>1.8</v>
      </c>
      <c r="BK18" s="74">
        <v>0.064</v>
      </c>
      <c r="BL18" s="76">
        <v>0.63</v>
      </c>
      <c r="BM18" s="76">
        <v>0.73</v>
      </c>
      <c r="BN18" s="76">
        <v>0.32</v>
      </c>
      <c r="BO18" s="76">
        <v>0.12</v>
      </c>
      <c r="BP18" s="75">
        <v>0.33</v>
      </c>
      <c r="BQ18" s="73">
        <v>0.5</v>
      </c>
      <c r="BR18" s="73">
        <v>0.088</v>
      </c>
      <c r="BS18" s="73">
        <v>1.9</v>
      </c>
      <c r="BT18" s="73">
        <v>0.8</v>
      </c>
      <c r="BU18" s="72"/>
      <c r="BV18" s="250"/>
    </row>
    <row r="19" spans="2:74" ht="19.5" customHeight="1">
      <c r="B19" s="60" t="s">
        <v>28</v>
      </c>
      <c r="C19" s="72" t="s">
        <v>356</v>
      </c>
      <c r="D19" s="266" t="s">
        <v>560</v>
      </c>
      <c r="E19" s="73">
        <v>28</v>
      </c>
      <c r="F19" s="73">
        <v>8</v>
      </c>
      <c r="G19" s="73">
        <v>2</v>
      </c>
      <c r="H19" s="73">
        <v>9</v>
      </c>
      <c r="I19" s="73">
        <v>0</v>
      </c>
      <c r="J19" s="73" t="s">
        <v>598</v>
      </c>
      <c r="K19" s="73" t="s">
        <v>560</v>
      </c>
      <c r="L19" s="73">
        <v>28</v>
      </c>
      <c r="M19" s="73">
        <v>8</v>
      </c>
      <c r="N19" s="73">
        <v>3</v>
      </c>
      <c r="O19" s="73">
        <v>9</v>
      </c>
      <c r="P19" s="73">
        <v>0</v>
      </c>
      <c r="Q19" s="74" t="s">
        <v>600</v>
      </c>
      <c r="R19" s="73">
        <v>0.7</v>
      </c>
      <c r="S19" s="73">
        <v>25.6</v>
      </c>
      <c r="T19" s="73">
        <v>88</v>
      </c>
      <c r="U19" s="73">
        <v>19</v>
      </c>
      <c r="V19" s="73">
        <v>1005.6</v>
      </c>
      <c r="W19" s="72">
        <v>12.9</v>
      </c>
      <c r="X19" s="245">
        <v>5</v>
      </c>
      <c r="Y19" s="74">
        <v>0.0065</v>
      </c>
      <c r="Z19" s="75" t="s">
        <v>621</v>
      </c>
      <c r="AA19" s="75">
        <v>0.82</v>
      </c>
      <c r="AB19" s="76">
        <v>0.035</v>
      </c>
      <c r="AC19" s="75">
        <v>0.29</v>
      </c>
      <c r="AD19" s="75">
        <v>0.021</v>
      </c>
      <c r="AE19" s="75">
        <v>0.0015</v>
      </c>
      <c r="AF19" s="72">
        <v>0.072</v>
      </c>
      <c r="AG19" s="74" t="s">
        <v>616</v>
      </c>
      <c r="AH19" s="75" t="s">
        <v>627</v>
      </c>
      <c r="AI19" s="75" t="s">
        <v>622</v>
      </c>
      <c r="AJ19" s="75" t="s">
        <v>608</v>
      </c>
      <c r="AK19" s="75" t="s">
        <v>608</v>
      </c>
      <c r="AL19" s="75" t="s">
        <v>609</v>
      </c>
      <c r="AM19" s="75">
        <v>1.1</v>
      </c>
      <c r="AN19" s="75">
        <v>1.7</v>
      </c>
      <c r="AO19" s="75" t="s">
        <v>623</v>
      </c>
      <c r="AP19" s="75">
        <v>1.5</v>
      </c>
      <c r="AQ19" s="75" t="s">
        <v>608</v>
      </c>
      <c r="AR19" s="75" t="s">
        <v>617</v>
      </c>
      <c r="AS19" s="75" t="s">
        <v>624</v>
      </c>
      <c r="AT19" s="75" t="s">
        <v>612</v>
      </c>
      <c r="AU19" s="75">
        <v>62</v>
      </c>
      <c r="AV19" s="75" t="s">
        <v>614</v>
      </c>
      <c r="AW19" s="75" t="s">
        <v>612</v>
      </c>
      <c r="AX19" s="75" t="s">
        <v>614</v>
      </c>
      <c r="AY19" s="75">
        <v>0.21</v>
      </c>
      <c r="AZ19" s="75">
        <v>0.26</v>
      </c>
      <c r="BA19" s="75" t="s">
        <v>617</v>
      </c>
      <c r="BB19" s="75" t="s">
        <v>620</v>
      </c>
      <c r="BC19" s="75" t="s">
        <v>618</v>
      </c>
      <c r="BD19" s="75">
        <v>0.031</v>
      </c>
      <c r="BE19" s="75" t="s">
        <v>626</v>
      </c>
      <c r="BF19" s="73" t="s">
        <v>612</v>
      </c>
      <c r="BG19" s="73">
        <v>0.05</v>
      </c>
      <c r="BH19" s="73">
        <v>0.05</v>
      </c>
      <c r="BI19" s="73">
        <v>0.25</v>
      </c>
      <c r="BJ19" s="75">
        <v>1.8</v>
      </c>
      <c r="BK19" s="74">
        <v>0.048</v>
      </c>
      <c r="BL19" s="76">
        <v>0.56</v>
      </c>
      <c r="BM19" s="76">
        <v>0.44</v>
      </c>
      <c r="BN19" s="76">
        <v>0.16</v>
      </c>
      <c r="BO19" s="76">
        <v>0.081</v>
      </c>
      <c r="BP19" s="75">
        <v>0.24</v>
      </c>
      <c r="BQ19" s="73">
        <v>0.43</v>
      </c>
      <c r="BR19" s="73">
        <v>0.11</v>
      </c>
      <c r="BS19" s="73">
        <v>1.3</v>
      </c>
      <c r="BT19" s="73">
        <v>0.7</v>
      </c>
      <c r="BU19" s="72"/>
      <c r="BV19" s="250"/>
    </row>
    <row r="20" spans="2:74" ht="19.5" customHeight="1">
      <c r="B20" s="50" t="s">
        <v>28</v>
      </c>
      <c r="C20" s="77" t="s">
        <v>357</v>
      </c>
      <c r="D20" s="267" t="s">
        <v>560</v>
      </c>
      <c r="E20" s="78">
        <v>28</v>
      </c>
      <c r="F20" s="78">
        <v>8</v>
      </c>
      <c r="G20" s="78">
        <v>3</v>
      </c>
      <c r="H20" s="78">
        <v>9</v>
      </c>
      <c r="I20" s="78">
        <v>0</v>
      </c>
      <c r="J20" s="78" t="s">
        <v>598</v>
      </c>
      <c r="K20" s="78" t="s">
        <v>560</v>
      </c>
      <c r="L20" s="78">
        <v>28</v>
      </c>
      <c r="M20" s="78">
        <v>8</v>
      </c>
      <c r="N20" s="78">
        <v>4</v>
      </c>
      <c r="O20" s="78">
        <v>9</v>
      </c>
      <c r="P20" s="78">
        <v>0</v>
      </c>
      <c r="Q20" s="79" t="s">
        <v>600</v>
      </c>
      <c r="R20" s="78">
        <v>0.7</v>
      </c>
      <c r="S20" s="78">
        <v>26.5</v>
      </c>
      <c r="T20" s="78">
        <v>83</v>
      </c>
      <c r="U20" s="78">
        <v>0.5</v>
      </c>
      <c r="V20" s="78">
        <v>1006.3</v>
      </c>
      <c r="W20" s="77">
        <v>16.7</v>
      </c>
      <c r="X20" s="246">
        <v>5.2</v>
      </c>
      <c r="Y20" s="79">
        <v>0.0065</v>
      </c>
      <c r="Z20" s="80" t="s">
        <v>621</v>
      </c>
      <c r="AA20" s="80">
        <v>0.5</v>
      </c>
      <c r="AB20" s="81">
        <v>0.0095</v>
      </c>
      <c r="AC20" s="80">
        <v>0.16</v>
      </c>
      <c r="AD20" s="80">
        <v>0.011</v>
      </c>
      <c r="AE20" s="80">
        <v>0.0015</v>
      </c>
      <c r="AF20" s="77">
        <v>0.035</v>
      </c>
      <c r="AG20" s="79" t="s">
        <v>616</v>
      </c>
      <c r="AH20" s="80" t="s">
        <v>627</v>
      </c>
      <c r="AI20" s="80" t="s">
        <v>622</v>
      </c>
      <c r="AJ20" s="80" t="s">
        <v>608</v>
      </c>
      <c r="AK20" s="80" t="s">
        <v>608</v>
      </c>
      <c r="AL20" s="80" t="s">
        <v>609</v>
      </c>
      <c r="AM20" s="80">
        <v>2.5</v>
      </c>
      <c r="AN20" s="80">
        <v>1.4</v>
      </c>
      <c r="AO20" s="80" t="s">
        <v>623</v>
      </c>
      <c r="AP20" s="80">
        <v>1.7</v>
      </c>
      <c r="AQ20" s="80" t="s">
        <v>608</v>
      </c>
      <c r="AR20" s="80" t="s">
        <v>617</v>
      </c>
      <c r="AS20" s="80" t="s">
        <v>624</v>
      </c>
      <c r="AT20" s="80" t="s">
        <v>612</v>
      </c>
      <c r="AU20" s="80">
        <v>19</v>
      </c>
      <c r="AV20" s="80" t="s">
        <v>614</v>
      </c>
      <c r="AW20" s="80" t="s">
        <v>612</v>
      </c>
      <c r="AX20" s="80" t="s">
        <v>614</v>
      </c>
      <c r="AY20" s="80">
        <v>0.29</v>
      </c>
      <c r="AZ20" s="80">
        <v>0.3</v>
      </c>
      <c r="BA20" s="80" t="s">
        <v>617</v>
      </c>
      <c r="BB20" s="80">
        <v>1.7</v>
      </c>
      <c r="BC20" s="80">
        <v>0.025</v>
      </c>
      <c r="BD20" s="80">
        <v>0.049</v>
      </c>
      <c r="BE20" s="80" t="s">
        <v>626</v>
      </c>
      <c r="BF20" s="78" t="s">
        <v>612</v>
      </c>
      <c r="BG20" s="78">
        <v>0.05</v>
      </c>
      <c r="BH20" s="78">
        <v>0.05</v>
      </c>
      <c r="BI20" s="78">
        <v>0.25</v>
      </c>
      <c r="BJ20" s="80">
        <v>1</v>
      </c>
      <c r="BK20" s="79">
        <v>0.051</v>
      </c>
      <c r="BL20" s="81">
        <v>0.59</v>
      </c>
      <c r="BM20" s="81">
        <v>0.56</v>
      </c>
      <c r="BN20" s="81">
        <v>0.3</v>
      </c>
      <c r="BO20" s="81">
        <v>0.098</v>
      </c>
      <c r="BP20" s="80">
        <v>0.29</v>
      </c>
      <c r="BQ20" s="78">
        <v>0.46</v>
      </c>
      <c r="BR20" s="78">
        <v>0.12</v>
      </c>
      <c r="BS20" s="78">
        <v>1.6</v>
      </c>
      <c r="BT20" s="78">
        <v>0.77</v>
      </c>
      <c r="BU20" s="77"/>
      <c r="BV20" s="251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49" t="s">
        <v>0</v>
      </c>
      <c r="C23" s="350"/>
      <c r="D23" s="357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9"/>
      <c r="Q23" s="357"/>
      <c r="R23" s="358"/>
      <c r="S23" s="358"/>
      <c r="T23" s="358"/>
      <c r="U23" s="358"/>
      <c r="V23" s="358"/>
      <c r="W23" s="359"/>
      <c r="X23" s="84"/>
      <c r="Y23" s="59">
        <v>0.013</v>
      </c>
      <c r="Z23" s="58">
        <v>0.017</v>
      </c>
      <c r="AA23" s="58">
        <v>0.004</v>
      </c>
      <c r="AB23" s="59">
        <v>0.019</v>
      </c>
      <c r="AC23" s="58">
        <v>0.003</v>
      </c>
      <c r="AD23" s="58">
        <v>0.006</v>
      </c>
      <c r="AE23" s="58">
        <v>0.003</v>
      </c>
      <c r="AF23" s="55">
        <v>0.017</v>
      </c>
      <c r="AG23" s="59">
        <v>80</v>
      </c>
      <c r="AH23" s="58">
        <v>54</v>
      </c>
      <c r="AI23" s="58">
        <v>100</v>
      </c>
      <c r="AJ23" s="58">
        <v>40</v>
      </c>
      <c r="AK23" s="58">
        <v>40</v>
      </c>
      <c r="AL23" s="58">
        <v>0.5</v>
      </c>
      <c r="AM23" s="58">
        <v>0.5</v>
      </c>
      <c r="AN23" s="58">
        <v>0.5</v>
      </c>
      <c r="AO23" s="58">
        <v>4.1</v>
      </c>
      <c r="AP23" s="58">
        <v>0.5</v>
      </c>
      <c r="AQ23" s="58">
        <v>40</v>
      </c>
      <c r="AR23" s="58">
        <v>0.05</v>
      </c>
      <c r="AS23" s="58">
        <v>1.1</v>
      </c>
      <c r="AT23" s="58">
        <v>5</v>
      </c>
      <c r="AU23" s="58">
        <v>15</v>
      </c>
      <c r="AV23" s="58">
        <v>0.5</v>
      </c>
      <c r="AW23" s="58">
        <v>5</v>
      </c>
      <c r="AX23" s="58">
        <v>0.5</v>
      </c>
      <c r="AY23" s="58">
        <v>0.1</v>
      </c>
      <c r="AZ23" s="58">
        <v>0.1</v>
      </c>
      <c r="BA23" s="58">
        <v>0.05</v>
      </c>
      <c r="BB23" s="58">
        <v>1</v>
      </c>
      <c r="BC23" s="58">
        <v>0.02</v>
      </c>
      <c r="BD23" s="58">
        <v>0.02</v>
      </c>
      <c r="BE23" s="58">
        <v>0.09</v>
      </c>
      <c r="BF23" s="56">
        <v>5</v>
      </c>
      <c r="BG23" s="85">
        <v>0.1</v>
      </c>
      <c r="BH23" s="85">
        <v>0.1</v>
      </c>
      <c r="BI23" s="85">
        <v>0.5</v>
      </c>
      <c r="BJ23" s="86">
        <v>0.5</v>
      </c>
      <c r="BK23" s="57">
        <v>0.03</v>
      </c>
      <c r="BL23" s="59">
        <v>0.05</v>
      </c>
      <c r="BM23" s="59">
        <v>0.04</v>
      </c>
      <c r="BN23" s="59">
        <v>0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252"/>
    </row>
    <row r="24" spans="2:74" ht="19.5" customHeight="1">
      <c r="B24" s="351" t="s">
        <v>1</v>
      </c>
      <c r="C24" s="352"/>
      <c r="D24" s="360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2"/>
      <c r="Q24" s="360"/>
      <c r="R24" s="361"/>
      <c r="S24" s="361"/>
      <c r="T24" s="361"/>
      <c r="U24" s="361"/>
      <c r="V24" s="361"/>
      <c r="W24" s="362"/>
      <c r="X24" s="87"/>
      <c r="Y24" s="81">
        <v>0.043</v>
      </c>
      <c r="Z24" s="80">
        <v>0.056</v>
      </c>
      <c r="AA24" s="80">
        <v>0.013</v>
      </c>
      <c r="AB24" s="81">
        <v>0.063</v>
      </c>
      <c r="AC24" s="80">
        <v>0.011</v>
      </c>
      <c r="AD24" s="80">
        <v>0.019</v>
      </c>
      <c r="AE24" s="80">
        <v>0.011</v>
      </c>
      <c r="AF24" s="77">
        <v>0.058</v>
      </c>
      <c r="AG24" s="81">
        <v>420</v>
      </c>
      <c r="AH24" s="80">
        <v>180</v>
      </c>
      <c r="AI24" s="80">
        <v>330</v>
      </c>
      <c r="AJ24" s="80">
        <v>420</v>
      </c>
      <c r="AK24" s="80">
        <v>80</v>
      </c>
      <c r="AL24" s="80">
        <v>5</v>
      </c>
      <c r="AM24" s="80">
        <v>1.2</v>
      </c>
      <c r="AN24" s="80">
        <v>1</v>
      </c>
      <c r="AO24" s="80">
        <v>13</v>
      </c>
      <c r="AP24" s="80">
        <v>5</v>
      </c>
      <c r="AQ24" s="80">
        <v>80</v>
      </c>
      <c r="AR24" s="80">
        <v>0.1</v>
      </c>
      <c r="AS24" s="80">
        <v>3.7</v>
      </c>
      <c r="AT24" s="80">
        <v>10</v>
      </c>
      <c r="AU24" s="80">
        <v>50</v>
      </c>
      <c r="AV24" s="80">
        <v>0.5</v>
      </c>
      <c r="AW24" s="80">
        <v>10</v>
      </c>
      <c r="AX24" s="80">
        <v>1</v>
      </c>
      <c r="AY24" s="80">
        <v>0.5</v>
      </c>
      <c r="AZ24" s="80">
        <v>0.5</v>
      </c>
      <c r="BA24" s="80">
        <v>0.1</v>
      </c>
      <c r="BB24" s="80">
        <v>5</v>
      </c>
      <c r="BC24" s="80">
        <v>0.06</v>
      </c>
      <c r="BD24" s="80">
        <v>0.06</v>
      </c>
      <c r="BE24" s="80">
        <v>0.32</v>
      </c>
      <c r="BF24" s="78">
        <v>10</v>
      </c>
      <c r="BG24" s="78">
        <v>0.5</v>
      </c>
      <c r="BH24" s="78">
        <v>0.5</v>
      </c>
      <c r="BI24" s="78">
        <v>1</v>
      </c>
      <c r="BJ24" s="80">
        <v>1</v>
      </c>
      <c r="BK24" s="79">
        <v>0.08</v>
      </c>
      <c r="BL24" s="81">
        <v>0.18</v>
      </c>
      <c r="BM24" s="81">
        <v>0.26</v>
      </c>
      <c r="BN24" s="81">
        <v>0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251"/>
    </row>
    <row r="25" spans="2:74" ht="19.5" customHeight="1">
      <c r="B25" s="353" t="s">
        <v>29</v>
      </c>
      <c r="C25" s="342"/>
      <c r="D25" s="347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41"/>
      <c r="Q25" s="336"/>
      <c r="R25" s="333"/>
      <c r="S25" s="333"/>
      <c r="T25" s="333"/>
      <c r="U25" s="333"/>
      <c r="V25" s="333"/>
      <c r="W25" s="341"/>
      <c r="X25" s="341"/>
      <c r="Y25" s="333"/>
      <c r="Z25" s="333"/>
      <c r="AA25" s="344"/>
      <c r="AB25" s="333"/>
      <c r="AC25" s="333"/>
      <c r="AD25" s="333"/>
      <c r="AE25" s="333"/>
      <c r="AF25" s="333"/>
      <c r="AG25" s="336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6"/>
      <c r="BL25" s="333"/>
      <c r="BM25" s="333"/>
      <c r="BN25" s="333"/>
      <c r="BO25" s="333"/>
      <c r="BP25" s="333"/>
      <c r="BQ25" s="333"/>
      <c r="BR25" s="333"/>
      <c r="BS25" s="333"/>
      <c r="BT25" s="333"/>
      <c r="BU25" s="344"/>
      <c r="BV25" s="339"/>
    </row>
    <row r="26" spans="2:74" ht="19.5" customHeight="1">
      <c r="B26" s="353"/>
      <c r="C26" s="342"/>
      <c r="D26" s="353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42"/>
      <c r="Q26" s="337"/>
      <c r="R26" s="334"/>
      <c r="S26" s="334"/>
      <c r="T26" s="334"/>
      <c r="U26" s="334"/>
      <c r="V26" s="334"/>
      <c r="W26" s="342"/>
      <c r="X26" s="342"/>
      <c r="Y26" s="334"/>
      <c r="Z26" s="334"/>
      <c r="AA26" s="345"/>
      <c r="AB26" s="334"/>
      <c r="AC26" s="334"/>
      <c r="AD26" s="334"/>
      <c r="AE26" s="334"/>
      <c r="AF26" s="334"/>
      <c r="AG26" s="337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7"/>
      <c r="BL26" s="334"/>
      <c r="BM26" s="334"/>
      <c r="BN26" s="334"/>
      <c r="BO26" s="334"/>
      <c r="BP26" s="334"/>
      <c r="BQ26" s="334"/>
      <c r="BR26" s="334"/>
      <c r="BS26" s="334"/>
      <c r="BT26" s="334"/>
      <c r="BU26" s="345"/>
      <c r="BV26" s="340"/>
    </row>
    <row r="27" spans="2:74" ht="19.5" customHeight="1">
      <c r="B27" s="348"/>
      <c r="C27" s="343"/>
      <c r="D27" s="348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43"/>
      <c r="Q27" s="338"/>
      <c r="R27" s="335"/>
      <c r="S27" s="335"/>
      <c r="T27" s="335"/>
      <c r="U27" s="335"/>
      <c r="V27" s="335"/>
      <c r="W27" s="343"/>
      <c r="X27" s="343"/>
      <c r="Y27" s="335"/>
      <c r="Z27" s="335"/>
      <c r="AA27" s="346"/>
      <c r="AB27" s="335"/>
      <c r="AC27" s="335"/>
      <c r="AD27" s="335"/>
      <c r="AE27" s="335"/>
      <c r="AF27" s="335"/>
      <c r="AG27" s="338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8"/>
      <c r="BL27" s="335"/>
      <c r="BM27" s="335"/>
      <c r="BN27" s="335"/>
      <c r="BO27" s="335"/>
      <c r="BP27" s="335"/>
      <c r="BQ27" s="335"/>
      <c r="BR27" s="335"/>
      <c r="BS27" s="335"/>
      <c r="BT27" s="335"/>
      <c r="BU27" s="346"/>
      <c r="BV27" s="293"/>
    </row>
    <row r="28" spans="2:74" ht="17.25">
      <c r="B28" s="39"/>
      <c r="C28" s="39"/>
      <c r="D28" s="88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8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269" t="s">
        <v>552</v>
      </c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270"/>
      <c r="S29" s="270"/>
      <c r="T29" s="270"/>
      <c r="U29" s="270"/>
      <c r="V29" s="270"/>
      <c r="W29" s="270"/>
      <c r="X29" s="269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269" t="s">
        <v>563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1">
      <selection activeCell="V7" sqref="V7:V2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30" t="s">
        <v>634</v>
      </c>
      <c r="E2" s="331"/>
      <c r="F2" s="331"/>
      <c r="G2" s="331"/>
      <c r="H2" s="331"/>
      <c r="I2" s="332"/>
      <c r="T2" s="253"/>
      <c r="U2" s="253"/>
      <c r="V2" s="253"/>
      <c r="W2" s="253"/>
      <c r="X2" s="254"/>
      <c r="Y2" s="254"/>
      <c r="Z2" s="2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358</v>
      </c>
    </row>
    <row r="4" spans="2:74" ht="30.75" customHeight="1">
      <c r="B4" s="39"/>
      <c r="C4" s="39"/>
      <c r="D4" s="325" t="s">
        <v>553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7"/>
      <c r="Q4" s="322" t="s">
        <v>528</v>
      </c>
      <c r="R4" s="323"/>
      <c r="S4" s="323"/>
      <c r="T4" s="323"/>
      <c r="U4" s="323"/>
      <c r="V4" s="323"/>
      <c r="W4" s="324"/>
      <c r="X4" s="268" t="s">
        <v>568</v>
      </c>
      <c r="Y4" s="322" t="s">
        <v>87</v>
      </c>
      <c r="Z4" s="323"/>
      <c r="AA4" s="323"/>
      <c r="AB4" s="323"/>
      <c r="AC4" s="323"/>
      <c r="AD4" s="323"/>
      <c r="AE4" s="323"/>
      <c r="AF4" s="324"/>
      <c r="AG4" s="322" t="s">
        <v>88</v>
      </c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4"/>
      <c r="BK4" s="322" t="s">
        <v>89</v>
      </c>
      <c r="BL4" s="323"/>
      <c r="BM4" s="323"/>
      <c r="BN4" s="323"/>
      <c r="BO4" s="323"/>
      <c r="BP4" s="323"/>
      <c r="BQ4" s="323"/>
      <c r="BR4" s="323"/>
      <c r="BS4" s="323"/>
      <c r="BT4" s="323"/>
      <c r="BU4" s="324"/>
      <c r="BV4" s="44" t="s">
        <v>30</v>
      </c>
    </row>
    <row r="5" spans="2:74" ht="19.5" customHeight="1">
      <c r="B5" s="347" t="s">
        <v>27</v>
      </c>
      <c r="C5" s="341"/>
      <c r="D5" s="328" t="s">
        <v>554</v>
      </c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9"/>
      <c r="Q5" s="336" t="s">
        <v>529</v>
      </c>
      <c r="R5" s="46" t="s">
        <v>541</v>
      </c>
      <c r="S5" s="46" t="s">
        <v>540</v>
      </c>
      <c r="T5" s="46" t="s">
        <v>539</v>
      </c>
      <c r="U5" s="46" t="s">
        <v>538</v>
      </c>
      <c r="V5" s="46" t="s">
        <v>536</v>
      </c>
      <c r="W5" s="237" t="s">
        <v>537</v>
      </c>
      <c r="X5" s="241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348"/>
      <c r="C6" s="343"/>
      <c r="D6" s="363" t="s">
        <v>555</v>
      </c>
      <c r="E6" s="321"/>
      <c r="F6" s="272" t="s">
        <v>556</v>
      </c>
      <c r="G6" s="272" t="s">
        <v>557</v>
      </c>
      <c r="H6" s="272" t="s">
        <v>558</v>
      </c>
      <c r="I6" s="272" t="s">
        <v>542</v>
      </c>
      <c r="J6" s="272" t="s">
        <v>559</v>
      </c>
      <c r="K6" s="321" t="s">
        <v>555</v>
      </c>
      <c r="L6" s="321"/>
      <c r="M6" s="272" t="s">
        <v>556</v>
      </c>
      <c r="N6" s="272" t="s">
        <v>557</v>
      </c>
      <c r="O6" s="272" t="s">
        <v>558</v>
      </c>
      <c r="P6" s="272" t="s">
        <v>542</v>
      </c>
      <c r="Q6" s="338"/>
      <c r="R6" s="51" t="s">
        <v>530</v>
      </c>
      <c r="S6" s="51" t="s">
        <v>531</v>
      </c>
      <c r="T6" s="51" t="s">
        <v>532</v>
      </c>
      <c r="U6" s="51" t="s">
        <v>533</v>
      </c>
      <c r="V6" s="51" t="s">
        <v>534</v>
      </c>
      <c r="W6" s="236" t="s">
        <v>535</v>
      </c>
      <c r="X6" s="235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234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235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418</v>
      </c>
      <c r="D7" s="263" t="s">
        <v>560</v>
      </c>
      <c r="E7" s="239">
        <v>28</v>
      </c>
      <c r="F7" s="239">
        <v>10</v>
      </c>
      <c r="G7" s="239">
        <v>20</v>
      </c>
      <c r="H7" s="239">
        <v>9</v>
      </c>
      <c r="I7" s="239">
        <v>0</v>
      </c>
      <c r="J7" s="239" t="s">
        <v>598</v>
      </c>
      <c r="K7" s="239" t="s">
        <v>560</v>
      </c>
      <c r="L7" s="239">
        <v>28</v>
      </c>
      <c r="M7" s="239">
        <v>10</v>
      </c>
      <c r="N7" s="239">
        <v>21</v>
      </c>
      <c r="O7" s="239">
        <v>9</v>
      </c>
      <c r="P7" s="239">
        <v>0</v>
      </c>
      <c r="Q7" s="57" t="s">
        <v>630</v>
      </c>
      <c r="R7" s="242">
        <v>1.2</v>
      </c>
      <c r="S7" s="56">
        <v>20</v>
      </c>
      <c r="T7" s="56">
        <v>55</v>
      </c>
      <c r="U7" s="56" t="s">
        <v>601</v>
      </c>
      <c r="V7" s="56">
        <v>1017.4</v>
      </c>
      <c r="W7" s="55">
        <v>15.6</v>
      </c>
      <c r="X7" s="242">
        <v>11.6</v>
      </c>
      <c r="Y7" s="57">
        <v>0.005</v>
      </c>
      <c r="Z7" s="58">
        <v>0.026</v>
      </c>
      <c r="AA7" s="58">
        <v>2.6</v>
      </c>
      <c r="AB7" s="59">
        <v>0.033</v>
      </c>
      <c r="AC7" s="58">
        <v>1</v>
      </c>
      <c r="AD7" s="58">
        <v>0.063</v>
      </c>
      <c r="AE7" s="58">
        <v>0.021</v>
      </c>
      <c r="AF7" s="55">
        <v>0.13</v>
      </c>
      <c r="AG7" s="57" t="s">
        <v>616</v>
      </c>
      <c r="AH7" s="58">
        <v>270</v>
      </c>
      <c r="AI7" s="58">
        <v>130</v>
      </c>
      <c r="AJ7" s="58">
        <v>72</v>
      </c>
      <c r="AK7" s="58" t="s">
        <v>608</v>
      </c>
      <c r="AL7" s="58" t="s">
        <v>609</v>
      </c>
      <c r="AM7" s="58">
        <v>1.7</v>
      </c>
      <c r="AN7" s="58">
        <v>0.69</v>
      </c>
      <c r="AO7" s="58" t="s">
        <v>639</v>
      </c>
      <c r="AP7" s="58">
        <v>3</v>
      </c>
      <c r="AQ7" s="58">
        <v>58</v>
      </c>
      <c r="AR7" s="58" t="s">
        <v>617</v>
      </c>
      <c r="AS7" s="58">
        <v>0.57</v>
      </c>
      <c r="AT7" s="58" t="s">
        <v>612</v>
      </c>
      <c r="AU7" s="58" t="s">
        <v>608</v>
      </c>
      <c r="AV7" s="58">
        <v>1.5</v>
      </c>
      <c r="AW7" s="58" t="s">
        <v>612</v>
      </c>
      <c r="AX7" s="58" t="s">
        <v>614</v>
      </c>
      <c r="AY7" s="58">
        <v>0.79</v>
      </c>
      <c r="AZ7" s="58">
        <v>0.27</v>
      </c>
      <c r="BA7" s="58" t="s">
        <v>617</v>
      </c>
      <c r="BB7" s="58" t="s">
        <v>620</v>
      </c>
      <c r="BC7" s="58">
        <v>0.039</v>
      </c>
      <c r="BD7" s="58">
        <v>0.066</v>
      </c>
      <c r="BE7" s="58">
        <v>0.01</v>
      </c>
      <c r="BF7" s="56" t="s">
        <v>612</v>
      </c>
      <c r="BG7" s="56">
        <v>0.05</v>
      </c>
      <c r="BH7" s="56">
        <v>0.05</v>
      </c>
      <c r="BI7" s="56">
        <v>0.25</v>
      </c>
      <c r="BJ7" s="58">
        <v>5.6</v>
      </c>
      <c r="BK7" s="57">
        <v>0.11</v>
      </c>
      <c r="BL7" s="76">
        <v>1.3</v>
      </c>
      <c r="BM7" s="59">
        <v>0.72</v>
      </c>
      <c r="BN7" s="59">
        <v>0.28</v>
      </c>
      <c r="BO7" s="59">
        <v>0.28</v>
      </c>
      <c r="BP7" s="58">
        <v>0.64</v>
      </c>
      <c r="BQ7" s="56">
        <v>0.79</v>
      </c>
      <c r="BR7" s="56">
        <v>0.16</v>
      </c>
      <c r="BS7" s="56">
        <v>2.7</v>
      </c>
      <c r="BT7" s="56">
        <v>1.3</v>
      </c>
      <c r="BU7" s="55"/>
      <c r="BV7" s="247"/>
    </row>
    <row r="8" spans="2:74" ht="19.5" customHeight="1">
      <c r="B8" s="60" t="s">
        <v>28</v>
      </c>
      <c r="C8" s="61" t="s">
        <v>390</v>
      </c>
      <c r="D8" s="263" t="s">
        <v>560</v>
      </c>
      <c r="E8" s="239">
        <v>28</v>
      </c>
      <c r="F8" s="239">
        <v>10</v>
      </c>
      <c r="G8" s="239">
        <v>21</v>
      </c>
      <c r="H8" s="239">
        <v>9</v>
      </c>
      <c r="I8" s="239">
        <v>0</v>
      </c>
      <c r="J8" s="239" t="s">
        <v>598</v>
      </c>
      <c r="K8" s="239" t="s">
        <v>560</v>
      </c>
      <c r="L8" s="239">
        <v>28</v>
      </c>
      <c r="M8" s="239">
        <v>10</v>
      </c>
      <c r="N8" s="239">
        <v>22</v>
      </c>
      <c r="O8" s="239">
        <v>9</v>
      </c>
      <c r="P8" s="239">
        <v>0</v>
      </c>
      <c r="Q8" s="63" t="s">
        <v>630</v>
      </c>
      <c r="R8" s="62">
        <v>0.8</v>
      </c>
      <c r="S8" s="62">
        <v>16.2</v>
      </c>
      <c r="T8" s="62">
        <v>66</v>
      </c>
      <c r="U8" s="62" t="s">
        <v>601</v>
      </c>
      <c r="V8" s="62">
        <v>1010.6</v>
      </c>
      <c r="W8" s="61">
        <v>10.6</v>
      </c>
      <c r="X8" s="243">
        <v>11.2</v>
      </c>
      <c r="Y8" s="63">
        <v>0.022</v>
      </c>
      <c r="Z8" s="64">
        <v>0.22</v>
      </c>
      <c r="AA8" s="64">
        <v>1.4</v>
      </c>
      <c r="AB8" s="65">
        <v>0.091</v>
      </c>
      <c r="AC8" s="64">
        <v>0.57</v>
      </c>
      <c r="AD8" s="64">
        <v>0.084</v>
      </c>
      <c r="AE8" s="64">
        <v>0.039</v>
      </c>
      <c r="AF8" s="61">
        <v>0.14</v>
      </c>
      <c r="AG8" s="63">
        <v>170</v>
      </c>
      <c r="AH8" s="64">
        <v>80</v>
      </c>
      <c r="AI8" s="64">
        <v>190</v>
      </c>
      <c r="AJ8" s="64">
        <v>140</v>
      </c>
      <c r="AK8" s="64" t="s">
        <v>608</v>
      </c>
      <c r="AL8" s="64" t="s">
        <v>609</v>
      </c>
      <c r="AM8" s="64">
        <v>2.8</v>
      </c>
      <c r="AN8" s="64">
        <v>1.8</v>
      </c>
      <c r="AO8" s="64" t="s">
        <v>639</v>
      </c>
      <c r="AP8" s="64">
        <v>8.3</v>
      </c>
      <c r="AQ8" s="64">
        <v>140</v>
      </c>
      <c r="AR8" s="64">
        <v>0.07</v>
      </c>
      <c r="AS8" s="64">
        <v>1.3</v>
      </c>
      <c r="AT8" s="64" t="s">
        <v>612</v>
      </c>
      <c r="AU8" s="64">
        <v>45</v>
      </c>
      <c r="AV8" s="64">
        <v>1.4</v>
      </c>
      <c r="AW8" s="64" t="s">
        <v>612</v>
      </c>
      <c r="AX8" s="64" t="s">
        <v>614</v>
      </c>
      <c r="AY8" s="64">
        <v>2.7</v>
      </c>
      <c r="AZ8" s="64">
        <v>1.7</v>
      </c>
      <c r="BA8" s="64" t="s">
        <v>617</v>
      </c>
      <c r="BB8" s="64">
        <v>2.7</v>
      </c>
      <c r="BC8" s="64">
        <v>0.098</v>
      </c>
      <c r="BD8" s="64">
        <v>0.15</v>
      </c>
      <c r="BE8" s="64">
        <v>0.01</v>
      </c>
      <c r="BF8" s="62" t="s">
        <v>612</v>
      </c>
      <c r="BG8" s="62">
        <v>0.12</v>
      </c>
      <c r="BH8" s="62">
        <v>0.05</v>
      </c>
      <c r="BI8" s="62">
        <v>0.25</v>
      </c>
      <c r="BJ8" s="64">
        <v>8.7</v>
      </c>
      <c r="BK8" s="63">
        <v>0.16</v>
      </c>
      <c r="BL8" s="65">
        <v>1.2</v>
      </c>
      <c r="BM8" s="65">
        <v>0.94</v>
      </c>
      <c r="BN8" s="65">
        <v>0.41</v>
      </c>
      <c r="BO8" s="65">
        <v>0.42</v>
      </c>
      <c r="BP8" s="64">
        <v>0.86</v>
      </c>
      <c r="BQ8" s="62">
        <v>0.73</v>
      </c>
      <c r="BR8" s="62">
        <v>0.15</v>
      </c>
      <c r="BS8" s="62">
        <v>3.1</v>
      </c>
      <c r="BT8" s="62">
        <v>1.3</v>
      </c>
      <c r="BU8" s="61"/>
      <c r="BV8" s="248"/>
    </row>
    <row r="9" spans="2:74" ht="19.5" customHeight="1">
      <c r="B9" s="60" t="s">
        <v>28</v>
      </c>
      <c r="C9" s="72" t="s">
        <v>391</v>
      </c>
      <c r="D9" s="274" t="s">
        <v>560</v>
      </c>
      <c r="E9" s="73">
        <v>28</v>
      </c>
      <c r="F9" s="239">
        <v>10</v>
      </c>
      <c r="G9" s="239">
        <v>22</v>
      </c>
      <c r="H9" s="73">
        <v>9</v>
      </c>
      <c r="I9" s="73">
        <v>0</v>
      </c>
      <c r="J9" s="73" t="s">
        <v>598</v>
      </c>
      <c r="K9" s="73" t="s">
        <v>560</v>
      </c>
      <c r="L9" s="73">
        <v>28</v>
      </c>
      <c r="M9" s="73">
        <v>10</v>
      </c>
      <c r="N9" s="73">
        <v>23</v>
      </c>
      <c r="O9" s="73">
        <v>9</v>
      </c>
      <c r="P9" s="72">
        <v>0</v>
      </c>
      <c r="Q9" s="63" t="s">
        <v>630</v>
      </c>
      <c r="R9" s="62">
        <v>0.7</v>
      </c>
      <c r="S9" s="62">
        <v>15.5</v>
      </c>
      <c r="T9" s="62">
        <v>80</v>
      </c>
      <c r="U9" s="62" t="s">
        <v>601</v>
      </c>
      <c r="V9" s="62">
        <v>1014.8</v>
      </c>
      <c r="W9" s="61">
        <v>6.1</v>
      </c>
      <c r="X9" s="248">
        <v>13.1</v>
      </c>
      <c r="Y9" s="63">
        <v>0.025</v>
      </c>
      <c r="Z9" s="64">
        <v>0.15</v>
      </c>
      <c r="AA9" s="64">
        <v>0.93</v>
      </c>
      <c r="AB9" s="65">
        <v>0.033</v>
      </c>
      <c r="AC9" s="64">
        <v>0.41</v>
      </c>
      <c r="AD9" s="64">
        <v>0.094</v>
      </c>
      <c r="AE9" s="64">
        <v>0.0073</v>
      </c>
      <c r="AF9" s="61">
        <v>0.062</v>
      </c>
      <c r="AG9" s="63" t="s">
        <v>616</v>
      </c>
      <c r="AH9" s="64">
        <v>46</v>
      </c>
      <c r="AI9" s="64">
        <v>220</v>
      </c>
      <c r="AJ9" s="64">
        <v>120</v>
      </c>
      <c r="AK9" s="64" t="s">
        <v>608</v>
      </c>
      <c r="AL9" s="64" t="s">
        <v>609</v>
      </c>
      <c r="AM9" s="64">
        <v>0.9</v>
      </c>
      <c r="AN9" s="64">
        <v>1.2</v>
      </c>
      <c r="AO9" s="64" t="s">
        <v>639</v>
      </c>
      <c r="AP9" s="64">
        <v>3.2</v>
      </c>
      <c r="AQ9" s="64">
        <v>44</v>
      </c>
      <c r="AR9" s="64">
        <v>0.064</v>
      </c>
      <c r="AS9" s="64">
        <v>0.87</v>
      </c>
      <c r="AT9" s="64" t="s">
        <v>612</v>
      </c>
      <c r="AU9" s="64">
        <v>50</v>
      </c>
      <c r="AV9" s="64">
        <v>0.67</v>
      </c>
      <c r="AW9" s="64" t="s">
        <v>612</v>
      </c>
      <c r="AX9" s="64" t="s">
        <v>614</v>
      </c>
      <c r="AY9" s="64">
        <v>1.1</v>
      </c>
      <c r="AZ9" s="64">
        <v>0.99</v>
      </c>
      <c r="BA9" s="64" t="s">
        <v>617</v>
      </c>
      <c r="BB9" s="64" t="s">
        <v>620</v>
      </c>
      <c r="BC9" s="64">
        <v>0.048</v>
      </c>
      <c r="BD9" s="64">
        <v>0.085</v>
      </c>
      <c r="BE9" s="64">
        <v>0.01</v>
      </c>
      <c r="BF9" s="62" t="s">
        <v>612</v>
      </c>
      <c r="BG9" s="62">
        <v>0.12</v>
      </c>
      <c r="BH9" s="62">
        <v>0.05</v>
      </c>
      <c r="BI9" s="62">
        <v>0.25</v>
      </c>
      <c r="BJ9" s="64">
        <v>4.9</v>
      </c>
      <c r="BK9" s="63">
        <v>0.19</v>
      </c>
      <c r="BL9" s="65">
        <v>1.5</v>
      </c>
      <c r="BM9" s="65">
        <v>1.5</v>
      </c>
      <c r="BN9" s="65">
        <v>0.69</v>
      </c>
      <c r="BO9" s="65">
        <v>0.94</v>
      </c>
      <c r="BP9" s="64">
        <v>2</v>
      </c>
      <c r="BQ9" s="62">
        <v>0.71</v>
      </c>
      <c r="BR9" s="62">
        <v>0.16</v>
      </c>
      <c r="BS9" s="62">
        <v>4.8</v>
      </c>
      <c r="BT9" s="62">
        <v>1.9</v>
      </c>
      <c r="BU9" s="61"/>
      <c r="BV9" s="248"/>
    </row>
    <row r="10" spans="2:74" ht="19.5" customHeight="1" thickBot="1">
      <c r="B10" s="66" t="s">
        <v>28</v>
      </c>
      <c r="C10" s="67" t="s">
        <v>392</v>
      </c>
      <c r="D10" s="277" t="s">
        <v>560</v>
      </c>
      <c r="E10" s="68">
        <v>28</v>
      </c>
      <c r="F10" s="68">
        <v>10</v>
      </c>
      <c r="G10" s="70">
        <v>23</v>
      </c>
      <c r="H10" s="68">
        <v>9</v>
      </c>
      <c r="I10" s="68">
        <v>0</v>
      </c>
      <c r="J10" s="68" t="s">
        <v>598</v>
      </c>
      <c r="K10" s="68" t="s">
        <v>560</v>
      </c>
      <c r="L10" s="68">
        <v>28</v>
      </c>
      <c r="M10" s="68">
        <v>10</v>
      </c>
      <c r="N10" s="68">
        <v>24</v>
      </c>
      <c r="O10" s="68">
        <v>9</v>
      </c>
      <c r="P10" s="68">
        <v>0</v>
      </c>
      <c r="Q10" s="69" t="s">
        <v>605</v>
      </c>
      <c r="R10" s="68">
        <v>0.8</v>
      </c>
      <c r="S10" s="70">
        <v>16.8</v>
      </c>
      <c r="T10" s="70">
        <v>55</v>
      </c>
      <c r="U10" s="70" t="s">
        <v>601</v>
      </c>
      <c r="V10" s="71">
        <v>1016.2</v>
      </c>
      <c r="W10" s="249">
        <v>12.5</v>
      </c>
      <c r="X10" s="244">
        <v>6.2</v>
      </c>
      <c r="Y10" s="69">
        <v>0.02</v>
      </c>
      <c r="Z10" s="70">
        <v>0.058</v>
      </c>
      <c r="AA10" s="70">
        <v>0.72</v>
      </c>
      <c r="AB10" s="70">
        <v>0.069</v>
      </c>
      <c r="AC10" s="70">
        <v>0.26</v>
      </c>
      <c r="AD10" s="70">
        <v>0.038</v>
      </c>
      <c r="AE10" s="70">
        <v>0.037</v>
      </c>
      <c r="AF10" s="67">
        <v>0.12</v>
      </c>
      <c r="AG10" s="69">
        <v>170</v>
      </c>
      <c r="AH10" s="70">
        <v>50</v>
      </c>
      <c r="AI10" s="70">
        <v>250</v>
      </c>
      <c r="AJ10" s="70">
        <v>72</v>
      </c>
      <c r="AK10" s="70" t="s">
        <v>608</v>
      </c>
      <c r="AL10" s="70" t="s">
        <v>609</v>
      </c>
      <c r="AM10" s="70">
        <v>1.9</v>
      </c>
      <c r="AN10" s="70">
        <v>0.59</v>
      </c>
      <c r="AO10" s="70" t="s">
        <v>639</v>
      </c>
      <c r="AP10" s="70">
        <v>2</v>
      </c>
      <c r="AQ10" s="70">
        <v>61</v>
      </c>
      <c r="AR10" s="70">
        <v>0.066</v>
      </c>
      <c r="AS10" s="70">
        <v>0.74</v>
      </c>
      <c r="AT10" s="70" t="s">
        <v>612</v>
      </c>
      <c r="AU10" s="70">
        <v>45</v>
      </c>
      <c r="AV10" s="70" t="s">
        <v>614</v>
      </c>
      <c r="AW10" s="70" t="s">
        <v>612</v>
      </c>
      <c r="AX10" s="70" t="s">
        <v>614</v>
      </c>
      <c r="AY10" s="70">
        <v>0.56</v>
      </c>
      <c r="AZ10" s="70">
        <v>0.4</v>
      </c>
      <c r="BA10" s="70" t="s">
        <v>617</v>
      </c>
      <c r="BB10" s="70">
        <v>2</v>
      </c>
      <c r="BC10" s="70">
        <v>0.043</v>
      </c>
      <c r="BD10" s="70">
        <v>0.056</v>
      </c>
      <c r="BE10" s="70">
        <v>0.01</v>
      </c>
      <c r="BF10" s="68" t="s">
        <v>612</v>
      </c>
      <c r="BG10" s="68">
        <v>0.05</v>
      </c>
      <c r="BH10" s="68">
        <v>0.05</v>
      </c>
      <c r="BI10" s="68">
        <v>0.25</v>
      </c>
      <c r="BJ10" s="70">
        <v>3</v>
      </c>
      <c r="BK10" s="69">
        <v>0.083</v>
      </c>
      <c r="BL10" s="71">
        <v>0.69</v>
      </c>
      <c r="BM10" s="71">
        <v>0.59</v>
      </c>
      <c r="BN10" s="71">
        <v>0.23</v>
      </c>
      <c r="BO10" s="71">
        <v>0.17</v>
      </c>
      <c r="BP10" s="70">
        <v>0.39</v>
      </c>
      <c r="BQ10" s="68">
        <v>0.4</v>
      </c>
      <c r="BR10" s="68">
        <v>0.076</v>
      </c>
      <c r="BS10" s="68">
        <v>1.8</v>
      </c>
      <c r="BT10" s="68">
        <v>0.7</v>
      </c>
      <c r="BU10" s="67"/>
      <c r="BV10" s="249"/>
    </row>
    <row r="11" spans="2:74" ht="19.5" customHeight="1">
      <c r="B11" s="60" t="s">
        <v>351</v>
      </c>
      <c r="C11" s="106" t="s">
        <v>393</v>
      </c>
      <c r="D11" s="261" t="s">
        <v>560</v>
      </c>
      <c r="E11" s="273">
        <v>28</v>
      </c>
      <c r="F11" s="273">
        <v>10</v>
      </c>
      <c r="G11" s="273">
        <v>24</v>
      </c>
      <c r="H11" s="273">
        <v>9</v>
      </c>
      <c r="I11" s="273">
        <v>0</v>
      </c>
      <c r="J11" s="273" t="s">
        <v>598</v>
      </c>
      <c r="K11" s="273" t="s">
        <v>560</v>
      </c>
      <c r="L11" s="273">
        <v>28</v>
      </c>
      <c r="M11" s="273">
        <v>10</v>
      </c>
      <c r="N11" s="273">
        <v>25</v>
      </c>
      <c r="O11" s="273">
        <v>9</v>
      </c>
      <c r="P11" s="273">
        <v>0</v>
      </c>
      <c r="Q11" s="74" t="s">
        <v>633</v>
      </c>
      <c r="R11" s="73">
        <v>0.6</v>
      </c>
      <c r="S11" s="73">
        <v>12.7</v>
      </c>
      <c r="T11" s="73">
        <v>66</v>
      </c>
      <c r="U11" s="73" t="s">
        <v>601</v>
      </c>
      <c r="V11" s="73">
        <v>1009.2</v>
      </c>
      <c r="W11" s="72">
        <v>16.3</v>
      </c>
      <c r="X11" s="245">
        <v>8.6</v>
      </c>
      <c r="Y11" s="74">
        <v>0.047</v>
      </c>
      <c r="Z11" s="75">
        <v>0.25</v>
      </c>
      <c r="AA11" s="75">
        <v>0.79</v>
      </c>
      <c r="AB11" s="76">
        <v>0.11</v>
      </c>
      <c r="AC11" s="75">
        <v>0.32</v>
      </c>
      <c r="AD11" s="75">
        <v>0.076</v>
      </c>
      <c r="AE11" s="75">
        <v>0.034</v>
      </c>
      <c r="AF11" s="72">
        <v>0.2</v>
      </c>
      <c r="AG11" s="74">
        <v>180</v>
      </c>
      <c r="AH11" s="75">
        <v>87</v>
      </c>
      <c r="AI11" s="75" t="s">
        <v>616</v>
      </c>
      <c r="AJ11" s="75">
        <v>90</v>
      </c>
      <c r="AK11" s="75" t="s">
        <v>608</v>
      </c>
      <c r="AL11" s="75" t="s">
        <v>609</v>
      </c>
      <c r="AM11" s="75">
        <v>2.7</v>
      </c>
      <c r="AN11" s="75">
        <v>0.55</v>
      </c>
      <c r="AO11" s="75" t="s">
        <v>639</v>
      </c>
      <c r="AP11" s="75">
        <v>5.4</v>
      </c>
      <c r="AQ11" s="75">
        <v>110</v>
      </c>
      <c r="AR11" s="75">
        <v>0.074</v>
      </c>
      <c r="AS11" s="75">
        <v>0.72</v>
      </c>
      <c r="AT11" s="75">
        <v>5.5</v>
      </c>
      <c r="AU11" s="75" t="s">
        <v>608</v>
      </c>
      <c r="AV11" s="75" t="s">
        <v>614</v>
      </c>
      <c r="AW11" s="75" t="s">
        <v>612</v>
      </c>
      <c r="AX11" s="75" t="s">
        <v>614</v>
      </c>
      <c r="AY11" s="75">
        <v>0.54</v>
      </c>
      <c r="AZ11" s="75">
        <v>0.84</v>
      </c>
      <c r="BA11" s="75" t="s">
        <v>617</v>
      </c>
      <c r="BB11" s="75">
        <v>4</v>
      </c>
      <c r="BC11" s="75">
        <v>0.082</v>
      </c>
      <c r="BD11" s="75">
        <v>0.14</v>
      </c>
      <c r="BE11" s="75">
        <v>0.023</v>
      </c>
      <c r="BF11" s="73" t="s">
        <v>612</v>
      </c>
      <c r="BG11" s="73">
        <v>0.15</v>
      </c>
      <c r="BH11" s="73">
        <v>0.05</v>
      </c>
      <c r="BI11" s="73">
        <v>0.25</v>
      </c>
      <c r="BJ11" s="75">
        <v>3</v>
      </c>
      <c r="BK11" s="74">
        <v>0.17</v>
      </c>
      <c r="BL11" s="76">
        <v>1</v>
      </c>
      <c r="BM11" s="76">
        <v>0.94</v>
      </c>
      <c r="BN11" s="76">
        <v>0.42</v>
      </c>
      <c r="BO11" s="76">
        <v>0.4</v>
      </c>
      <c r="BP11" s="75">
        <v>0.69</v>
      </c>
      <c r="BQ11" s="73">
        <v>0.72</v>
      </c>
      <c r="BR11" s="73">
        <v>0.14</v>
      </c>
      <c r="BS11" s="73">
        <v>2.9</v>
      </c>
      <c r="BT11" s="73">
        <v>1.2</v>
      </c>
      <c r="BU11" s="72"/>
      <c r="BV11" s="250"/>
    </row>
    <row r="12" spans="2:74" ht="19.5" customHeight="1">
      <c r="B12" s="60" t="s">
        <v>351</v>
      </c>
      <c r="C12" s="72" t="s">
        <v>394</v>
      </c>
      <c r="D12" s="263" t="s">
        <v>560</v>
      </c>
      <c r="E12" s="239">
        <v>28</v>
      </c>
      <c r="F12" s="239">
        <v>10</v>
      </c>
      <c r="G12" s="239">
        <v>25</v>
      </c>
      <c r="H12" s="239">
        <v>9</v>
      </c>
      <c r="I12" s="239">
        <v>0</v>
      </c>
      <c r="J12" s="239" t="s">
        <v>598</v>
      </c>
      <c r="K12" s="239" t="s">
        <v>560</v>
      </c>
      <c r="L12" s="239">
        <v>28</v>
      </c>
      <c r="M12" s="239">
        <v>10</v>
      </c>
      <c r="N12" s="239">
        <v>26</v>
      </c>
      <c r="O12" s="239">
        <v>9</v>
      </c>
      <c r="P12" s="239">
        <v>0</v>
      </c>
      <c r="Q12" s="74" t="s">
        <v>640</v>
      </c>
      <c r="R12" s="73">
        <v>0.4</v>
      </c>
      <c r="S12" s="73">
        <v>13.5</v>
      </c>
      <c r="T12" s="73">
        <v>89</v>
      </c>
      <c r="U12" s="73">
        <v>1</v>
      </c>
      <c r="V12" s="73">
        <v>1023</v>
      </c>
      <c r="W12" s="72">
        <v>6.6</v>
      </c>
      <c r="X12" s="245">
        <v>17.6</v>
      </c>
      <c r="Y12" s="74">
        <v>0.63</v>
      </c>
      <c r="Z12" s="75">
        <v>4</v>
      </c>
      <c r="AA12" s="75">
        <v>1.3</v>
      </c>
      <c r="AB12" s="76">
        <v>0.068</v>
      </c>
      <c r="AC12" s="75">
        <v>2.2</v>
      </c>
      <c r="AD12" s="75">
        <v>0.13</v>
      </c>
      <c r="AE12" s="75">
        <v>0.009</v>
      </c>
      <c r="AF12" s="72">
        <v>0.15</v>
      </c>
      <c r="AG12" s="74">
        <v>150</v>
      </c>
      <c r="AH12" s="75" t="s">
        <v>608</v>
      </c>
      <c r="AI12" s="75">
        <v>160</v>
      </c>
      <c r="AJ12" s="75">
        <v>170</v>
      </c>
      <c r="AK12" s="75" t="s">
        <v>608</v>
      </c>
      <c r="AL12" s="75" t="s">
        <v>609</v>
      </c>
      <c r="AM12" s="75">
        <v>1.6</v>
      </c>
      <c r="AN12" s="75">
        <v>1.6</v>
      </c>
      <c r="AO12" s="75" t="s">
        <v>639</v>
      </c>
      <c r="AP12" s="75">
        <v>8.9</v>
      </c>
      <c r="AQ12" s="75">
        <v>120</v>
      </c>
      <c r="AR12" s="75" t="s">
        <v>617</v>
      </c>
      <c r="AS12" s="75">
        <v>1.2</v>
      </c>
      <c r="AT12" s="75" t="s">
        <v>612</v>
      </c>
      <c r="AU12" s="75">
        <v>50</v>
      </c>
      <c r="AV12" s="75">
        <v>0.81</v>
      </c>
      <c r="AW12" s="75" t="s">
        <v>612</v>
      </c>
      <c r="AX12" s="75" t="s">
        <v>614</v>
      </c>
      <c r="AY12" s="75">
        <v>1.6</v>
      </c>
      <c r="AZ12" s="75">
        <v>1.4</v>
      </c>
      <c r="BA12" s="75" t="s">
        <v>617</v>
      </c>
      <c r="BB12" s="75">
        <v>4.2</v>
      </c>
      <c r="BC12" s="75">
        <v>0.18</v>
      </c>
      <c r="BD12" s="75">
        <v>0.15</v>
      </c>
      <c r="BE12" s="75">
        <v>0.01</v>
      </c>
      <c r="BF12" s="73" t="s">
        <v>612</v>
      </c>
      <c r="BG12" s="73">
        <v>0.15</v>
      </c>
      <c r="BH12" s="73">
        <v>0.05</v>
      </c>
      <c r="BI12" s="73">
        <v>0.25</v>
      </c>
      <c r="BJ12" s="75">
        <v>7.1</v>
      </c>
      <c r="BK12" s="74">
        <v>0.2</v>
      </c>
      <c r="BL12" s="76">
        <v>1.5</v>
      </c>
      <c r="BM12" s="76">
        <v>1.6</v>
      </c>
      <c r="BN12" s="76">
        <v>0.65</v>
      </c>
      <c r="BO12" s="76">
        <v>0.95</v>
      </c>
      <c r="BP12" s="75">
        <v>1.8</v>
      </c>
      <c r="BQ12" s="73">
        <v>0.93</v>
      </c>
      <c r="BR12" s="73">
        <v>0.17</v>
      </c>
      <c r="BS12" s="73">
        <v>4.9</v>
      </c>
      <c r="BT12" s="73">
        <v>2</v>
      </c>
      <c r="BU12" s="72"/>
      <c r="BV12" s="250"/>
    </row>
    <row r="13" spans="2:74" ht="19.5" customHeight="1">
      <c r="B13" s="60" t="s">
        <v>351</v>
      </c>
      <c r="C13" s="105" t="s">
        <v>395</v>
      </c>
      <c r="D13" s="263" t="s">
        <v>560</v>
      </c>
      <c r="E13" s="239">
        <v>28</v>
      </c>
      <c r="F13" s="239">
        <v>10</v>
      </c>
      <c r="G13" s="239">
        <v>26</v>
      </c>
      <c r="H13" s="239">
        <v>9</v>
      </c>
      <c r="I13" s="239">
        <v>0</v>
      </c>
      <c r="J13" s="239" t="s">
        <v>598</v>
      </c>
      <c r="K13" s="239" t="s">
        <v>560</v>
      </c>
      <c r="L13" s="239">
        <v>28</v>
      </c>
      <c r="M13" s="239">
        <v>10</v>
      </c>
      <c r="N13" s="239">
        <v>27</v>
      </c>
      <c r="O13" s="239">
        <v>9</v>
      </c>
      <c r="P13" s="239">
        <v>0</v>
      </c>
      <c r="Q13" s="260" t="s">
        <v>630</v>
      </c>
      <c r="R13" s="239">
        <v>1.1</v>
      </c>
      <c r="S13" s="239">
        <v>20.4</v>
      </c>
      <c r="T13" s="239">
        <v>71</v>
      </c>
      <c r="U13" s="239" t="s">
        <v>601</v>
      </c>
      <c r="V13" s="239">
        <v>1022.3</v>
      </c>
      <c r="W13" s="105">
        <v>15.1</v>
      </c>
      <c r="X13" s="243">
        <v>9</v>
      </c>
      <c r="Y13" s="63">
        <v>0.038</v>
      </c>
      <c r="Z13" s="64">
        <v>0.16</v>
      </c>
      <c r="AA13" s="64">
        <v>0.84</v>
      </c>
      <c r="AB13" s="65">
        <v>0.094</v>
      </c>
      <c r="AC13" s="64">
        <v>0.3</v>
      </c>
      <c r="AD13" s="64">
        <v>0.087</v>
      </c>
      <c r="AE13" s="64">
        <v>0.009</v>
      </c>
      <c r="AF13" s="61">
        <v>0.19</v>
      </c>
      <c r="AG13" s="63" t="s">
        <v>616</v>
      </c>
      <c r="AH13" s="64" t="s">
        <v>608</v>
      </c>
      <c r="AI13" s="64" t="s">
        <v>616</v>
      </c>
      <c r="AJ13" s="64">
        <v>68</v>
      </c>
      <c r="AK13" s="64" t="s">
        <v>608</v>
      </c>
      <c r="AL13" s="64" t="s">
        <v>609</v>
      </c>
      <c r="AM13" s="64">
        <v>1.9</v>
      </c>
      <c r="AN13" s="64">
        <v>0.61</v>
      </c>
      <c r="AO13" s="64" t="s">
        <v>639</v>
      </c>
      <c r="AP13" s="64">
        <v>6.6</v>
      </c>
      <c r="AQ13" s="64">
        <v>85</v>
      </c>
      <c r="AR13" s="64">
        <v>0.051</v>
      </c>
      <c r="AS13" s="64">
        <v>0.78</v>
      </c>
      <c r="AT13" s="64" t="s">
        <v>612</v>
      </c>
      <c r="AU13" s="64" t="s">
        <v>608</v>
      </c>
      <c r="AV13" s="64" t="s">
        <v>614</v>
      </c>
      <c r="AW13" s="64" t="s">
        <v>612</v>
      </c>
      <c r="AX13" s="64" t="s">
        <v>614</v>
      </c>
      <c r="AY13" s="64">
        <v>1.1</v>
      </c>
      <c r="AZ13" s="64">
        <v>0.8</v>
      </c>
      <c r="BA13" s="64" t="s">
        <v>617</v>
      </c>
      <c r="BB13" s="64">
        <v>2.7</v>
      </c>
      <c r="BC13" s="64">
        <v>0.048</v>
      </c>
      <c r="BD13" s="64">
        <v>0.08</v>
      </c>
      <c r="BE13" s="64">
        <v>0.01</v>
      </c>
      <c r="BF13" s="62" t="s">
        <v>612</v>
      </c>
      <c r="BG13" s="62">
        <v>0.05</v>
      </c>
      <c r="BH13" s="62">
        <v>0.05</v>
      </c>
      <c r="BI13" s="62">
        <v>0.25</v>
      </c>
      <c r="BJ13" s="64">
        <v>3.2</v>
      </c>
      <c r="BK13" s="63">
        <v>0.11</v>
      </c>
      <c r="BL13" s="65">
        <v>1.2</v>
      </c>
      <c r="BM13" s="65">
        <v>1.1</v>
      </c>
      <c r="BN13" s="65">
        <v>0.51</v>
      </c>
      <c r="BO13" s="65">
        <v>0.35</v>
      </c>
      <c r="BP13" s="64">
        <v>0.77</v>
      </c>
      <c r="BQ13" s="62">
        <v>0.74</v>
      </c>
      <c r="BR13" s="62">
        <v>0.13</v>
      </c>
      <c r="BS13" s="62">
        <v>3.3</v>
      </c>
      <c r="BT13" s="62">
        <v>1.3</v>
      </c>
      <c r="BU13" s="61"/>
      <c r="BV13" s="248"/>
    </row>
    <row r="14" spans="2:74" ht="19.5" customHeight="1">
      <c r="B14" s="60" t="s">
        <v>351</v>
      </c>
      <c r="C14" s="61" t="s">
        <v>396</v>
      </c>
      <c r="D14" s="264" t="s">
        <v>560</v>
      </c>
      <c r="E14" s="62">
        <v>28</v>
      </c>
      <c r="F14" s="239">
        <v>10</v>
      </c>
      <c r="G14" s="239">
        <v>27</v>
      </c>
      <c r="H14" s="62">
        <v>9</v>
      </c>
      <c r="I14" s="62">
        <v>0</v>
      </c>
      <c r="J14" s="62" t="s">
        <v>598</v>
      </c>
      <c r="K14" s="62" t="s">
        <v>560</v>
      </c>
      <c r="L14" s="62">
        <v>28</v>
      </c>
      <c r="M14" s="62">
        <v>10</v>
      </c>
      <c r="N14" s="62">
        <v>28</v>
      </c>
      <c r="O14" s="62">
        <v>9</v>
      </c>
      <c r="P14" s="62">
        <v>0</v>
      </c>
      <c r="Q14" s="63" t="s">
        <v>606</v>
      </c>
      <c r="R14" s="62">
        <v>0.9</v>
      </c>
      <c r="S14" s="62">
        <v>15.6</v>
      </c>
      <c r="T14" s="62">
        <v>54</v>
      </c>
      <c r="U14" s="62" t="s">
        <v>601</v>
      </c>
      <c r="V14" s="62">
        <v>1018.2</v>
      </c>
      <c r="W14" s="61">
        <v>12.3</v>
      </c>
      <c r="X14" s="243">
        <v>11.2</v>
      </c>
      <c r="Y14" s="63">
        <v>0.063</v>
      </c>
      <c r="Z14" s="64">
        <v>0.22</v>
      </c>
      <c r="AA14" s="64">
        <v>1.4</v>
      </c>
      <c r="AB14" s="65">
        <v>0.12</v>
      </c>
      <c r="AC14" s="64">
        <v>0.55</v>
      </c>
      <c r="AD14" s="64">
        <v>0.17</v>
      </c>
      <c r="AE14" s="64">
        <v>0.049</v>
      </c>
      <c r="AF14" s="61">
        <v>0.33</v>
      </c>
      <c r="AG14" s="63">
        <v>150</v>
      </c>
      <c r="AH14" s="64">
        <v>87</v>
      </c>
      <c r="AI14" s="64" t="s">
        <v>616</v>
      </c>
      <c r="AJ14" s="64">
        <v>110</v>
      </c>
      <c r="AK14" s="64" t="s">
        <v>608</v>
      </c>
      <c r="AL14" s="64" t="s">
        <v>609</v>
      </c>
      <c r="AM14" s="64">
        <v>3.5</v>
      </c>
      <c r="AN14" s="64" t="s">
        <v>609</v>
      </c>
      <c r="AO14" s="64" t="s">
        <v>639</v>
      </c>
      <c r="AP14" s="64">
        <v>4.1</v>
      </c>
      <c r="AQ14" s="64">
        <v>99</v>
      </c>
      <c r="AR14" s="64">
        <v>0.076</v>
      </c>
      <c r="AS14" s="64" t="s">
        <v>609</v>
      </c>
      <c r="AT14" s="64" t="s">
        <v>612</v>
      </c>
      <c r="AU14" s="64" t="s">
        <v>608</v>
      </c>
      <c r="AV14" s="64">
        <v>0.6</v>
      </c>
      <c r="AW14" s="64" t="s">
        <v>612</v>
      </c>
      <c r="AX14" s="64" t="s">
        <v>614</v>
      </c>
      <c r="AY14" s="64">
        <v>0.82</v>
      </c>
      <c r="AZ14" s="64">
        <v>0.57</v>
      </c>
      <c r="BA14" s="64">
        <v>0.053</v>
      </c>
      <c r="BB14" s="64">
        <v>2.4</v>
      </c>
      <c r="BC14" s="64">
        <v>0.14</v>
      </c>
      <c r="BD14" s="64">
        <v>0.21</v>
      </c>
      <c r="BE14" s="64">
        <v>0.1</v>
      </c>
      <c r="BF14" s="62" t="s">
        <v>612</v>
      </c>
      <c r="BG14" s="62">
        <v>0.05</v>
      </c>
      <c r="BH14" s="62">
        <v>0.05</v>
      </c>
      <c r="BI14" s="62">
        <v>0.25</v>
      </c>
      <c r="BJ14" s="64">
        <v>4.1</v>
      </c>
      <c r="BK14" s="63">
        <v>0.16</v>
      </c>
      <c r="BL14" s="65">
        <v>1</v>
      </c>
      <c r="BM14" s="65">
        <v>0.92</v>
      </c>
      <c r="BN14" s="65">
        <v>0.35</v>
      </c>
      <c r="BO14" s="65">
        <v>0.39</v>
      </c>
      <c r="BP14" s="64">
        <v>0.88</v>
      </c>
      <c r="BQ14" s="62">
        <v>0.59</v>
      </c>
      <c r="BR14" s="62">
        <v>0.1</v>
      </c>
      <c r="BS14" s="62">
        <v>2.8</v>
      </c>
      <c r="BT14" s="62">
        <v>1.2</v>
      </c>
      <c r="BU14" s="61"/>
      <c r="BV14" s="248"/>
    </row>
    <row r="15" spans="2:74" ht="19.5" customHeight="1">
      <c r="B15" s="60" t="s">
        <v>351</v>
      </c>
      <c r="C15" s="61" t="s">
        <v>397</v>
      </c>
      <c r="D15" s="275" t="s">
        <v>560</v>
      </c>
      <c r="E15" s="62">
        <v>28</v>
      </c>
      <c r="F15" s="239">
        <v>10</v>
      </c>
      <c r="G15" s="239">
        <v>28</v>
      </c>
      <c r="H15" s="62">
        <v>9</v>
      </c>
      <c r="I15" s="62">
        <v>0</v>
      </c>
      <c r="J15" s="62" t="s">
        <v>598</v>
      </c>
      <c r="K15" s="62" t="s">
        <v>560</v>
      </c>
      <c r="L15" s="62">
        <v>28</v>
      </c>
      <c r="M15" s="62">
        <v>10</v>
      </c>
      <c r="N15" s="62">
        <v>29</v>
      </c>
      <c r="O15" s="62">
        <v>9</v>
      </c>
      <c r="P15" s="62">
        <v>0</v>
      </c>
      <c r="Q15" s="63" t="s">
        <v>641</v>
      </c>
      <c r="R15" s="62">
        <v>0.9</v>
      </c>
      <c r="S15" s="62">
        <v>11.3</v>
      </c>
      <c r="T15" s="62">
        <v>92</v>
      </c>
      <c r="U15" s="62">
        <v>12</v>
      </c>
      <c r="V15" s="62">
        <v>1009.3</v>
      </c>
      <c r="W15" s="61">
        <v>1.9</v>
      </c>
      <c r="X15" s="243">
        <v>13.3</v>
      </c>
      <c r="Y15" s="63">
        <v>0.43</v>
      </c>
      <c r="Z15" s="64">
        <v>1</v>
      </c>
      <c r="AA15" s="64">
        <v>1.1</v>
      </c>
      <c r="AB15" s="65">
        <v>0.058</v>
      </c>
      <c r="AC15" s="64">
        <v>1.1</v>
      </c>
      <c r="AD15" s="64">
        <v>0.15</v>
      </c>
      <c r="AE15" s="64">
        <v>0.0015</v>
      </c>
      <c r="AF15" s="61">
        <v>0.15</v>
      </c>
      <c r="AG15" s="63" t="s">
        <v>616</v>
      </c>
      <c r="AH15" s="64">
        <v>80</v>
      </c>
      <c r="AI15" s="64" t="s">
        <v>616</v>
      </c>
      <c r="AJ15" s="64">
        <v>140</v>
      </c>
      <c r="AK15" s="64" t="s">
        <v>608</v>
      </c>
      <c r="AL15" s="64" t="s">
        <v>609</v>
      </c>
      <c r="AM15" s="64">
        <v>0.71</v>
      </c>
      <c r="AN15" s="64">
        <v>0.83</v>
      </c>
      <c r="AO15" s="64" t="s">
        <v>639</v>
      </c>
      <c r="AP15" s="64">
        <v>5.8</v>
      </c>
      <c r="AQ15" s="64">
        <v>72</v>
      </c>
      <c r="AR15" s="64" t="s">
        <v>617</v>
      </c>
      <c r="AS15" s="64">
        <v>0.83</v>
      </c>
      <c r="AT15" s="64" t="s">
        <v>612</v>
      </c>
      <c r="AU15" s="64" t="s">
        <v>608</v>
      </c>
      <c r="AV15" s="64" t="s">
        <v>614</v>
      </c>
      <c r="AW15" s="64" t="s">
        <v>612</v>
      </c>
      <c r="AX15" s="64" t="s">
        <v>614</v>
      </c>
      <c r="AY15" s="64">
        <v>1.4</v>
      </c>
      <c r="AZ15" s="64">
        <v>1.9</v>
      </c>
      <c r="BA15" s="64" t="s">
        <v>617</v>
      </c>
      <c r="BB15" s="64">
        <v>2.2</v>
      </c>
      <c r="BC15" s="64">
        <v>0.068</v>
      </c>
      <c r="BD15" s="64">
        <v>0.11</v>
      </c>
      <c r="BE15" s="64">
        <v>0.01</v>
      </c>
      <c r="BF15" s="62" t="s">
        <v>612</v>
      </c>
      <c r="BG15" s="62">
        <v>0.05</v>
      </c>
      <c r="BH15" s="62">
        <v>0.05</v>
      </c>
      <c r="BI15" s="62">
        <v>0.25</v>
      </c>
      <c r="BJ15" s="64">
        <v>6.7</v>
      </c>
      <c r="BK15" s="63">
        <v>0.099</v>
      </c>
      <c r="BL15" s="65">
        <v>1</v>
      </c>
      <c r="BM15" s="65">
        <v>1.1</v>
      </c>
      <c r="BN15" s="65">
        <v>0.45</v>
      </c>
      <c r="BO15" s="65">
        <v>0.5</v>
      </c>
      <c r="BP15" s="64">
        <v>1.1</v>
      </c>
      <c r="BQ15" s="62">
        <v>0.78</v>
      </c>
      <c r="BR15" s="62">
        <v>0.14</v>
      </c>
      <c r="BS15" s="62">
        <v>3.1</v>
      </c>
      <c r="BT15" s="62">
        <v>1.5</v>
      </c>
      <c r="BU15" s="61"/>
      <c r="BV15" s="248"/>
    </row>
    <row r="16" spans="2:74" ht="19.5" customHeight="1">
      <c r="B16" s="60" t="s">
        <v>351</v>
      </c>
      <c r="C16" s="61" t="s">
        <v>398</v>
      </c>
      <c r="D16" s="275" t="s">
        <v>560</v>
      </c>
      <c r="E16" s="62">
        <v>28</v>
      </c>
      <c r="F16" s="239">
        <v>10</v>
      </c>
      <c r="G16" s="239">
        <v>29</v>
      </c>
      <c r="H16" s="62">
        <v>9</v>
      </c>
      <c r="I16" s="62">
        <v>0</v>
      </c>
      <c r="J16" s="62" t="s">
        <v>598</v>
      </c>
      <c r="K16" s="62" t="s">
        <v>560</v>
      </c>
      <c r="L16" s="62">
        <v>28</v>
      </c>
      <c r="M16" s="62">
        <v>10</v>
      </c>
      <c r="N16" s="62">
        <v>30</v>
      </c>
      <c r="O16" s="62">
        <v>9</v>
      </c>
      <c r="P16" s="62">
        <v>0</v>
      </c>
      <c r="Q16" s="63" t="s">
        <v>635</v>
      </c>
      <c r="R16" s="62">
        <v>1.1</v>
      </c>
      <c r="S16" s="62">
        <v>13.5</v>
      </c>
      <c r="T16" s="62">
        <v>69</v>
      </c>
      <c r="U16" s="62">
        <v>1</v>
      </c>
      <c r="V16" s="62">
        <v>1017.3</v>
      </c>
      <c r="W16" s="61">
        <v>4</v>
      </c>
      <c r="X16" s="243">
        <v>7.8</v>
      </c>
      <c r="Y16" s="63">
        <v>0.062</v>
      </c>
      <c r="Z16" s="64">
        <v>0.19</v>
      </c>
      <c r="AA16" s="64">
        <v>0.98</v>
      </c>
      <c r="AB16" s="65">
        <v>0.094</v>
      </c>
      <c r="AC16" s="64">
        <v>0.42</v>
      </c>
      <c r="AD16" s="64">
        <v>0.12</v>
      </c>
      <c r="AE16" s="64">
        <v>0.032</v>
      </c>
      <c r="AF16" s="61">
        <v>0.31</v>
      </c>
      <c r="AG16" s="63" t="s">
        <v>616</v>
      </c>
      <c r="AH16" s="64">
        <v>72</v>
      </c>
      <c r="AI16" s="64" t="s">
        <v>616</v>
      </c>
      <c r="AJ16" s="64">
        <v>110</v>
      </c>
      <c r="AK16" s="64" t="s">
        <v>608</v>
      </c>
      <c r="AL16" s="64" t="s">
        <v>609</v>
      </c>
      <c r="AM16" s="64">
        <v>0.79</v>
      </c>
      <c r="AN16" s="64" t="s">
        <v>609</v>
      </c>
      <c r="AO16" s="64" t="s">
        <v>639</v>
      </c>
      <c r="AP16" s="64">
        <v>2.3</v>
      </c>
      <c r="AQ16" s="64">
        <v>54</v>
      </c>
      <c r="AR16" s="64" t="s">
        <v>617</v>
      </c>
      <c r="AS16" s="64" t="s">
        <v>609</v>
      </c>
      <c r="AT16" s="64" t="s">
        <v>612</v>
      </c>
      <c r="AU16" s="64" t="s">
        <v>608</v>
      </c>
      <c r="AV16" s="64">
        <v>0.67</v>
      </c>
      <c r="AW16" s="64" t="s">
        <v>612</v>
      </c>
      <c r="AX16" s="64" t="s">
        <v>614</v>
      </c>
      <c r="AY16" s="64">
        <v>0.33</v>
      </c>
      <c r="AZ16" s="64">
        <v>0.58</v>
      </c>
      <c r="BA16" s="64" t="s">
        <v>617</v>
      </c>
      <c r="BB16" s="64">
        <v>2.2</v>
      </c>
      <c r="BC16" s="64">
        <v>0.052</v>
      </c>
      <c r="BD16" s="64">
        <v>0.094</v>
      </c>
      <c r="BE16" s="64">
        <v>0.01</v>
      </c>
      <c r="BF16" s="62" t="s">
        <v>612</v>
      </c>
      <c r="BG16" s="62">
        <v>0.05</v>
      </c>
      <c r="BH16" s="62">
        <v>0.05</v>
      </c>
      <c r="BI16" s="62">
        <v>0.25</v>
      </c>
      <c r="BJ16" s="64">
        <v>3.4</v>
      </c>
      <c r="BK16" s="63">
        <v>0.086</v>
      </c>
      <c r="BL16" s="65">
        <v>0.83</v>
      </c>
      <c r="BM16" s="65">
        <v>0.75</v>
      </c>
      <c r="BN16" s="65">
        <v>0.28</v>
      </c>
      <c r="BO16" s="65">
        <v>0.37</v>
      </c>
      <c r="BP16" s="64">
        <v>0.74</v>
      </c>
      <c r="BQ16" s="62">
        <v>0.51</v>
      </c>
      <c r="BR16" s="62">
        <v>0.082</v>
      </c>
      <c r="BS16" s="62">
        <v>2.3</v>
      </c>
      <c r="BT16" s="62">
        <v>0.96</v>
      </c>
      <c r="BU16" s="61"/>
      <c r="BV16" s="248"/>
    </row>
    <row r="17" spans="2:74" ht="19.5" customHeight="1" thickBot="1">
      <c r="B17" s="66" t="s">
        <v>351</v>
      </c>
      <c r="C17" s="67" t="s">
        <v>399</v>
      </c>
      <c r="D17" s="276" t="s">
        <v>560</v>
      </c>
      <c r="E17" s="68">
        <v>28</v>
      </c>
      <c r="F17" s="68">
        <v>10</v>
      </c>
      <c r="G17" s="68">
        <v>30</v>
      </c>
      <c r="H17" s="70">
        <v>9</v>
      </c>
      <c r="I17" s="68">
        <v>0</v>
      </c>
      <c r="J17" s="68" t="s">
        <v>598</v>
      </c>
      <c r="K17" s="68" t="s">
        <v>560</v>
      </c>
      <c r="L17" s="68">
        <v>28</v>
      </c>
      <c r="M17" s="68">
        <v>10</v>
      </c>
      <c r="N17" s="68">
        <v>31</v>
      </c>
      <c r="O17" s="68">
        <v>9</v>
      </c>
      <c r="P17" s="68">
        <v>0</v>
      </c>
      <c r="Q17" s="69" t="s">
        <v>629</v>
      </c>
      <c r="R17" s="68">
        <v>0.5</v>
      </c>
      <c r="S17" s="68">
        <v>11.2</v>
      </c>
      <c r="T17" s="68">
        <v>71</v>
      </c>
      <c r="U17" s="68" t="s">
        <v>601</v>
      </c>
      <c r="V17" s="68">
        <v>1024.8</v>
      </c>
      <c r="W17" s="67">
        <v>5.7</v>
      </c>
      <c r="X17" s="244">
        <v>12</v>
      </c>
      <c r="Y17" s="69">
        <v>0.11</v>
      </c>
      <c r="Z17" s="70">
        <v>0.44</v>
      </c>
      <c r="AA17" s="70">
        <v>1.4</v>
      </c>
      <c r="AB17" s="71">
        <v>0.14</v>
      </c>
      <c r="AC17" s="70">
        <v>0.75</v>
      </c>
      <c r="AD17" s="70">
        <v>0.19</v>
      </c>
      <c r="AE17" s="70">
        <v>0.031</v>
      </c>
      <c r="AF17" s="67">
        <v>0.093</v>
      </c>
      <c r="AG17" s="69">
        <v>91</v>
      </c>
      <c r="AH17" s="70" t="s">
        <v>608</v>
      </c>
      <c r="AI17" s="70" t="s">
        <v>616</v>
      </c>
      <c r="AJ17" s="70">
        <v>150</v>
      </c>
      <c r="AK17" s="70" t="s">
        <v>608</v>
      </c>
      <c r="AL17" s="70" t="s">
        <v>609</v>
      </c>
      <c r="AM17" s="70" t="s">
        <v>631</v>
      </c>
      <c r="AN17" s="70" t="s">
        <v>609</v>
      </c>
      <c r="AO17" s="70" t="s">
        <v>639</v>
      </c>
      <c r="AP17" s="70">
        <v>2</v>
      </c>
      <c r="AQ17" s="70">
        <v>45</v>
      </c>
      <c r="AR17" s="70" t="s">
        <v>617</v>
      </c>
      <c r="AS17" s="70" t="s">
        <v>609</v>
      </c>
      <c r="AT17" s="70" t="s">
        <v>612</v>
      </c>
      <c r="AU17" s="70" t="s">
        <v>608</v>
      </c>
      <c r="AV17" s="70">
        <v>0.6</v>
      </c>
      <c r="AW17" s="70" t="s">
        <v>612</v>
      </c>
      <c r="AX17" s="70" t="s">
        <v>614</v>
      </c>
      <c r="AY17" s="70">
        <v>0.28</v>
      </c>
      <c r="AZ17" s="70">
        <v>0.91</v>
      </c>
      <c r="BA17" s="70" t="s">
        <v>617</v>
      </c>
      <c r="BB17" s="70">
        <v>2.9</v>
      </c>
      <c r="BC17" s="70">
        <v>0.08</v>
      </c>
      <c r="BD17" s="70">
        <v>0.14</v>
      </c>
      <c r="BE17" s="70">
        <v>0.01</v>
      </c>
      <c r="BF17" s="68" t="s">
        <v>612</v>
      </c>
      <c r="BG17" s="68">
        <v>0.05</v>
      </c>
      <c r="BH17" s="68">
        <v>0.05</v>
      </c>
      <c r="BI17" s="68">
        <v>0.25</v>
      </c>
      <c r="BJ17" s="70">
        <v>4</v>
      </c>
      <c r="BK17" s="69">
        <v>0.14</v>
      </c>
      <c r="BL17" s="71">
        <v>1.1</v>
      </c>
      <c r="BM17" s="71">
        <v>1.2</v>
      </c>
      <c r="BN17" s="71">
        <v>0.52</v>
      </c>
      <c r="BO17" s="71">
        <v>0.67</v>
      </c>
      <c r="BP17" s="70">
        <v>1.4</v>
      </c>
      <c r="BQ17" s="68">
        <v>0.58</v>
      </c>
      <c r="BR17" s="68">
        <v>0.11</v>
      </c>
      <c r="BS17" s="68">
        <v>3.6</v>
      </c>
      <c r="BT17" s="68">
        <v>1.4</v>
      </c>
      <c r="BU17" s="67"/>
      <c r="BV17" s="249"/>
    </row>
    <row r="18" spans="2:74" ht="19.5" customHeight="1">
      <c r="B18" s="60" t="s">
        <v>28</v>
      </c>
      <c r="C18" s="106" t="s">
        <v>400</v>
      </c>
      <c r="D18" s="266" t="s">
        <v>560</v>
      </c>
      <c r="E18" s="73">
        <v>28</v>
      </c>
      <c r="F18" s="273">
        <v>10</v>
      </c>
      <c r="G18" s="273">
        <v>31</v>
      </c>
      <c r="H18" s="73">
        <v>9</v>
      </c>
      <c r="I18" s="73">
        <v>0</v>
      </c>
      <c r="J18" s="73" t="s">
        <v>598</v>
      </c>
      <c r="K18" s="73" t="s">
        <v>560</v>
      </c>
      <c r="L18" s="73">
        <v>28</v>
      </c>
      <c r="M18" s="73">
        <v>11</v>
      </c>
      <c r="N18" s="73">
        <v>1</v>
      </c>
      <c r="O18" s="73">
        <v>9</v>
      </c>
      <c r="P18" s="73">
        <v>0</v>
      </c>
      <c r="Q18" s="74" t="s">
        <v>642</v>
      </c>
      <c r="R18" s="73">
        <v>0.5</v>
      </c>
      <c r="S18" s="73">
        <v>13.6</v>
      </c>
      <c r="T18" s="73">
        <v>79</v>
      </c>
      <c r="U18" s="73">
        <v>6</v>
      </c>
      <c r="V18" s="73">
        <v>1017.5</v>
      </c>
      <c r="W18" s="72">
        <v>7.7</v>
      </c>
      <c r="X18" s="245">
        <v>14.2</v>
      </c>
      <c r="Y18" s="74">
        <v>0.07</v>
      </c>
      <c r="Z18" s="75">
        <v>0.53</v>
      </c>
      <c r="AA18" s="75">
        <v>1.4</v>
      </c>
      <c r="AB18" s="76">
        <v>0.081</v>
      </c>
      <c r="AC18" s="75">
        <v>0.8</v>
      </c>
      <c r="AD18" s="75">
        <v>0.17</v>
      </c>
      <c r="AE18" s="75">
        <v>0.012</v>
      </c>
      <c r="AF18" s="72">
        <v>0.13</v>
      </c>
      <c r="AG18" s="74" t="s">
        <v>616</v>
      </c>
      <c r="AH18" s="75" t="s">
        <v>608</v>
      </c>
      <c r="AI18" s="75" t="s">
        <v>616</v>
      </c>
      <c r="AJ18" s="75">
        <v>170</v>
      </c>
      <c r="AK18" s="75" t="s">
        <v>608</v>
      </c>
      <c r="AL18" s="75" t="s">
        <v>609</v>
      </c>
      <c r="AM18" s="75">
        <v>0.78</v>
      </c>
      <c r="AN18" s="75">
        <v>0.73</v>
      </c>
      <c r="AO18" s="75" t="s">
        <v>639</v>
      </c>
      <c r="AP18" s="75">
        <v>5.9</v>
      </c>
      <c r="AQ18" s="75">
        <v>79</v>
      </c>
      <c r="AR18" s="75" t="s">
        <v>617</v>
      </c>
      <c r="AS18" s="75">
        <v>0.5</v>
      </c>
      <c r="AT18" s="75" t="s">
        <v>612</v>
      </c>
      <c r="AU18" s="75" t="s">
        <v>608</v>
      </c>
      <c r="AV18" s="75">
        <v>0.63</v>
      </c>
      <c r="AW18" s="75" t="s">
        <v>612</v>
      </c>
      <c r="AX18" s="75" t="s">
        <v>614</v>
      </c>
      <c r="AY18" s="75">
        <v>1.4</v>
      </c>
      <c r="AZ18" s="75">
        <v>1.4</v>
      </c>
      <c r="BA18" s="75" t="s">
        <v>617</v>
      </c>
      <c r="BB18" s="75">
        <v>3.8</v>
      </c>
      <c r="BC18" s="75">
        <v>0.061</v>
      </c>
      <c r="BD18" s="75">
        <v>0.1</v>
      </c>
      <c r="BE18" s="75">
        <v>0.01</v>
      </c>
      <c r="BF18" s="73" t="s">
        <v>612</v>
      </c>
      <c r="BG18" s="73">
        <v>0.05</v>
      </c>
      <c r="BH18" s="73">
        <v>0.05</v>
      </c>
      <c r="BI18" s="73">
        <v>0.25</v>
      </c>
      <c r="BJ18" s="75">
        <v>4.4</v>
      </c>
      <c r="BK18" s="74">
        <v>0.13</v>
      </c>
      <c r="BL18" s="76">
        <v>1.1</v>
      </c>
      <c r="BM18" s="76">
        <v>1.3</v>
      </c>
      <c r="BN18" s="76">
        <v>0.52</v>
      </c>
      <c r="BO18" s="76">
        <v>0.62</v>
      </c>
      <c r="BP18" s="75">
        <v>1.4</v>
      </c>
      <c r="BQ18" s="73">
        <v>0.75</v>
      </c>
      <c r="BR18" s="73">
        <v>0.12</v>
      </c>
      <c r="BS18" s="73">
        <v>3.7</v>
      </c>
      <c r="BT18" s="73">
        <v>1.7</v>
      </c>
      <c r="BU18" s="72"/>
      <c r="BV18" s="250"/>
    </row>
    <row r="19" spans="2:74" ht="19.5" customHeight="1">
      <c r="B19" s="60" t="s">
        <v>28</v>
      </c>
      <c r="C19" s="72" t="s">
        <v>401</v>
      </c>
      <c r="D19" s="266" t="s">
        <v>560</v>
      </c>
      <c r="E19" s="73">
        <v>28</v>
      </c>
      <c r="F19" s="73">
        <v>11</v>
      </c>
      <c r="G19" s="73">
        <v>1</v>
      </c>
      <c r="H19" s="73">
        <v>9</v>
      </c>
      <c r="I19" s="73">
        <v>0</v>
      </c>
      <c r="J19" s="73" t="s">
        <v>598</v>
      </c>
      <c r="K19" s="73" t="s">
        <v>560</v>
      </c>
      <c r="L19" s="73">
        <v>28</v>
      </c>
      <c r="M19" s="73">
        <v>11</v>
      </c>
      <c r="N19" s="73">
        <v>2</v>
      </c>
      <c r="O19" s="73">
        <v>9</v>
      </c>
      <c r="P19" s="73">
        <v>0</v>
      </c>
      <c r="Q19" s="74" t="s">
        <v>607</v>
      </c>
      <c r="R19" s="73">
        <v>0.9</v>
      </c>
      <c r="S19" s="73">
        <v>12</v>
      </c>
      <c r="T19" s="73">
        <v>67</v>
      </c>
      <c r="U19" s="73">
        <v>1</v>
      </c>
      <c r="V19" s="73">
        <v>1017.4</v>
      </c>
      <c r="W19" s="72">
        <v>5.8</v>
      </c>
      <c r="X19" s="245">
        <v>4.4</v>
      </c>
      <c r="Y19" s="74">
        <v>0.048</v>
      </c>
      <c r="Z19" s="75">
        <v>0.066</v>
      </c>
      <c r="AA19" s="75">
        <v>0.42</v>
      </c>
      <c r="AB19" s="76">
        <v>0.048</v>
      </c>
      <c r="AC19" s="75">
        <v>0.21</v>
      </c>
      <c r="AD19" s="75">
        <v>0.044</v>
      </c>
      <c r="AE19" s="75">
        <v>0.0015</v>
      </c>
      <c r="AF19" s="72">
        <v>0.085</v>
      </c>
      <c r="AG19" s="74" t="s">
        <v>616</v>
      </c>
      <c r="AH19" s="75" t="s">
        <v>608</v>
      </c>
      <c r="AI19" s="75" t="s">
        <v>616</v>
      </c>
      <c r="AJ19" s="75" t="s">
        <v>608</v>
      </c>
      <c r="AK19" s="75" t="s">
        <v>608</v>
      </c>
      <c r="AL19" s="75" t="s">
        <v>609</v>
      </c>
      <c r="AM19" s="75" t="s">
        <v>631</v>
      </c>
      <c r="AN19" s="75" t="s">
        <v>609</v>
      </c>
      <c r="AO19" s="75" t="s">
        <v>639</v>
      </c>
      <c r="AP19" s="75">
        <v>1.5</v>
      </c>
      <c r="AQ19" s="75" t="s">
        <v>608</v>
      </c>
      <c r="AR19" s="75" t="s">
        <v>617</v>
      </c>
      <c r="AS19" s="75" t="s">
        <v>609</v>
      </c>
      <c r="AT19" s="75" t="s">
        <v>612</v>
      </c>
      <c r="AU19" s="75" t="s">
        <v>608</v>
      </c>
      <c r="AV19" s="75" t="s">
        <v>614</v>
      </c>
      <c r="AW19" s="75" t="s">
        <v>612</v>
      </c>
      <c r="AX19" s="75" t="s">
        <v>614</v>
      </c>
      <c r="AY19" s="75">
        <v>0.72</v>
      </c>
      <c r="AZ19" s="75">
        <v>0.43</v>
      </c>
      <c r="BA19" s="75" t="s">
        <v>617</v>
      </c>
      <c r="BB19" s="75">
        <v>1.3</v>
      </c>
      <c r="BC19" s="75" t="s">
        <v>619</v>
      </c>
      <c r="BD19" s="75">
        <v>0.045</v>
      </c>
      <c r="BE19" s="75">
        <v>0.01</v>
      </c>
      <c r="BF19" s="73" t="s">
        <v>612</v>
      </c>
      <c r="BG19" s="73">
        <v>0.05</v>
      </c>
      <c r="BH19" s="73">
        <v>0.05</v>
      </c>
      <c r="BI19" s="73">
        <v>0.25</v>
      </c>
      <c r="BJ19" s="75">
        <v>1.5</v>
      </c>
      <c r="BK19" s="74">
        <v>0.082</v>
      </c>
      <c r="BL19" s="76">
        <v>0.69</v>
      </c>
      <c r="BM19" s="76">
        <v>0.62</v>
      </c>
      <c r="BN19" s="76">
        <v>0.23</v>
      </c>
      <c r="BO19" s="76">
        <v>0.14</v>
      </c>
      <c r="BP19" s="75">
        <v>0.32</v>
      </c>
      <c r="BQ19" s="73">
        <v>0.44</v>
      </c>
      <c r="BR19" s="73">
        <v>0.14</v>
      </c>
      <c r="BS19" s="73">
        <v>1.8</v>
      </c>
      <c r="BT19" s="73">
        <v>0.76</v>
      </c>
      <c r="BU19" s="72"/>
      <c r="BV19" s="250"/>
    </row>
    <row r="20" spans="2:74" ht="19.5" customHeight="1">
      <c r="B20" s="50" t="s">
        <v>28</v>
      </c>
      <c r="C20" s="77" t="s">
        <v>402</v>
      </c>
      <c r="D20" s="267" t="s">
        <v>560</v>
      </c>
      <c r="E20" s="78">
        <v>28</v>
      </c>
      <c r="F20" s="78">
        <v>11</v>
      </c>
      <c r="G20" s="78">
        <v>2</v>
      </c>
      <c r="H20" s="78">
        <v>9</v>
      </c>
      <c r="I20" s="78">
        <v>0</v>
      </c>
      <c r="J20" s="78" t="s">
        <v>598</v>
      </c>
      <c r="K20" s="78" t="s">
        <v>560</v>
      </c>
      <c r="L20" s="78">
        <v>28</v>
      </c>
      <c r="M20" s="78">
        <v>11</v>
      </c>
      <c r="N20" s="78">
        <v>3</v>
      </c>
      <c r="O20" s="78">
        <v>9</v>
      </c>
      <c r="P20" s="78">
        <v>0</v>
      </c>
      <c r="Q20" s="79" t="s">
        <v>629</v>
      </c>
      <c r="R20" s="78">
        <v>1.1</v>
      </c>
      <c r="S20" s="78">
        <v>9.5</v>
      </c>
      <c r="T20" s="78">
        <v>76</v>
      </c>
      <c r="U20" s="78">
        <v>2</v>
      </c>
      <c r="V20" s="78">
        <v>1018.7</v>
      </c>
      <c r="W20" s="77">
        <v>4.1</v>
      </c>
      <c r="X20" s="246">
        <v>9.3</v>
      </c>
      <c r="Y20" s="79">
        <v>0.28</v>
      </c>
      <c r="Z20" s="80">
        <v>1.1</v>
      </c>
      <c r="AA20" s="80">
        <v>0.76</v>
      </c>
      <c r="AB20" s="81">
        <v>0.11</v>
      </c>
      <c r="AC20" s="80">
        <v>0.79</v>
      </c>
      <c r="AD20" s="80">
        <v>0.14</v>
      </c>
      <c r="AE20" s="80">
        <v>0.034</v>
      </c>
      <c r="AF20" s="77">
        <v>0.22</v>
      </c>
      <c r="AG20" s="79" t="s">
        <v>616</v>
      </c>
      <c r="AH20" s="80" t="s">
        <v>608</v>
      </c>
      <c r="AI20" s="80" t="s">
        <v>616</v>
      </c>
      <c r="AJ20" s="80">
        <v>76</v>
      </c>
      <c r="AK20" s="80" t="s">
        <v>608</v>
      </c>
      <c r="AL20" s="80" t="s">
        <v>609</v>
      </c>
      <c r="AM20" s="80" t="s">
        <v>631</v>
      </c>
      <c r="AN20" s="80" t="s">
        <v>609</v>
      </c>
      <c r="AO20" s="80" t="s">
        <v>639</v>
      </c>
      <c r="AP20" s="80">
        <v>6.1</v>
      </c>
      <c r="AQ20" s="80">
        <v>63</v>
      </c>
      <c r="AR20" s="80" t="s">
        <v>617</v>
      </c>
      <c r="AS20" s="80" t="s">
        <v>609</v>
      </c>
      <c r="AT20" s="80" t="s">
        <v>612</v>
      </c>
      <c r="AU20" s="80" t="s">
        <v>608</v>
      </c>
      <c r="AV20" s="80" t="s">
        <v>614</v>
      </c>
      <c r="AW20" s="80" t="s">
        <v>612</v>
      </c>
      <c r="AX20" s="80" t="s">
        <v>614</v>
      </c>
      <c r="AY20" s="80">
        <v>1.3</v>
      </c>
      <c r="AZ20" s="80">
        <v>1.1</v>
      </c>
      <c r="BA20" s="80" t="s">
        <v>617</v>
      </c>
      <c r="BB20" s="80">
        <v>2.5</v>
      </c>
      <c r="BC20" s="80">
        <v>0.067</v>
      </c>
      <c r="BD20" s="80">
        <v>0.095</v>
      </c>
      <c r="BE20" s="80">
        <v>0.01</v>
      </c>
      <c r="BF20" s="78" t="s">
        <v>612</v>
      </c>
      <c r="BG20" s="78">
        <v>0.05</v>
      </c>
      <c r="BH20" s="78">
        <v>0.05</v>
      </c>
      <c r="BI20" s="78">
        <v>0.25</v>
      </c>
      <c r="BJ20" s="80">
        <v>6.6</v>
      </c>
      <c r="BK20" s="79">
        <v>0.11</v>
      </c>
      <c r="BL20" s="81">
        <v>0.77</v>
      </c>
      <c r="BM20" s="81">
        <v>0.85</v>
      </c>
      <c r="BN20" s="81">
        <v>0.36</v>
      </c>
      <c r="BO20" s="81">
        <v>0.31</v>
      </c>
      <c r="BP20" s="80">
        <v>0.8</v>
      </c>
      <c r="BQ20" s="78">
        <v>0.65</v>
      </c>
      <c r="BR20" s="78">
        <v>0.1</v>
      </c>
      <c r="BS20" s="78">
        <v>2.4</v>
      </c>
      <c r="BT20" s="78">
        <v>1.2</v>
      </c>
      <c r="BU20" s="77"/>
      <c r="BV20" s="251"/>
    </row>
    <row r="21" spans="2:74" ht="19.5" customHeight="1">
      <c r="B21" s="82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49" t="s">
        <v>0</v>
      </c>
      <c r="C23" s="350"/>
      <c r="D23" s="357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9"/>
      <c r="Q23" s="357"/>
      <c r="R23" s="358"/>
      <c r="S23" s="358"/>
      <c r="T23" s="358"/>
      <c r="U23" s="358"/>
      <c r="V23" s="358"/>
      <c r="W23" s="359"/>
      <c r="X23" s="84"/>
      <c r="Y23" s="59">
        <v>0.003</v>
      </c>
      <c r="Z23" s="58">
        <v>0.008</v>
      </c>
      <c r="AA23" s="58">
        <v>0.002</v>
      </c>
      <c r="AB23" s="59">
        <v>0.006</v>
      </c>
      <c r="AC23" s="58">
        <v>0.003</v>
      </c>
      <c r="AD23" s="58">
        <v>0.003</v>
      </c>
      <c r="AE23" s="58">
        <v>0.003</v>
      </c>
      <c r="AF23" s="55">
        <v>0.016</v>
      </c>
      <c r="AG23" s="59">
        <v>80</v>
      </c>
      <c r="AH23" s="58">
        <v>40</v>
      </c>
      <c r="AI23" s="58">
        <v>80</v>
      </c>
      <c r="AJ23" s="58">
        <v>40</v>
      </c>
      <c r="AK23" s="58">
        <v>40</v>
      </c>
      <c r="AL23" s="58">
        <v>0.5</v>
      </c>
      <c r="AM23" s="58">
        <v>0.6</v>
      </c>
      <c r="AN23" s="58">
        <v>0.5</v>
      </c>
      <c r="AO23" s="58">
        <v>3.3</v>
      </c>
      <c r="AP23" s="58">
        <v>0.5</v>
      </c>
      <c r="AQ23" s="58">
        <v>40</v>
      </c>
      <c r="AR23" s="58">
        <v>0.05</v>
      </c>
      <c r="AS23" s="58">
        <v>0.5</v>
      </c>
      <c r="AT23" s="58">
        <v>5</v>
      </c>
      <c r="AU23" s="58">
        <v>40</v>
      </c>
      <c r="AV23" s="58">
        <v>0.5</v>
      </c>
      <c r="AW23" s="58">
        <v>5</v>
      </c>
      <c r="AX23" s="58">
        <v>0.5</v>
      </c>
      <c r="AY23" s="58">
        <v>0.1</v>
      </c>
      <c r="AZ23" s="58">
        <v>0.1</v>
      </c>
      <c r="BA23" s="58">
        <v>0.05</v>
      </c>
      <c r="BB23" s="58">
        <v>1</v>
      </c>
      <c r="BC23" s="58">
        <v>0.03</v>
      </c>
      <c r="BD23" s="58">
        <v>0.03</v>
      </c>
      <c r="BE23" s="58">
        <v>0.02</v>
      </c>
      <c r="BF23" s="56">
        <v>5</v>
      </c>
      <c r="BG23" s="85">
        <v>0.1</v>
      </c>
      <c r="BH23" s="85">
        <v>0.1</v>
      </c>
      <c r="BI23" s="85">
        <v>0.5</v>
      </c>
      <c r="BJ23" s="86">
        <v>0.5</v>
      </c>
      <c r="BK23" s="57">
        <v>0</v>
      </c>
      <c r="BL23" s="59">
        <v>0.01</v>
      </c>
      <c r="BM23" s="59">
        <v>0.02</v>
      </c>
      <c r="BN23" s="59">
        <v>0.01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252"/>
    </row>
    <row r="24" spans="2:74" ht="19.5" customHeight="1">
      <c r="B24" s="351" t="s">
        <v>1</v>
      </c>
      <c r="C24" s="352"/>
      <c r="D24" s="360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2"/>
      <c r="Q24" s="360"/>
      <c r="R24" s="361"/>
      <c r="S24" s="361"/>
      <c r="T24" s="361"/>
      <c r="U24" s="361"/>
      <c r="V24" s="361"/>
      <c r="W24" s="362"/>
      <c r="X24" s="87"/>
      <c r="Y24" s="81">
        <v>0.012</v>
      </c>
      <c r="Z24" s="80">
        <v>0.025</v>
      </c>
      <c r="AA24" s="80">
        <v>0.007</v>
      </c>
      <c r="AB24" s="81">
        <v>0.019</v>
      </c>
      <c r="AC24" s="80">
        <v>0.009</v>
      </c>
      <c r="AD24" s="80">
        <v>0.009</v>
      </c>
      <c r="AE24" s="80">
        <v>0.009</v>
      </c>
      <c r="AF24" s="77">
        <v>0.053</v>
      </c>
      <c r="AG24" s="81">
        <v>420</v>
      </c>
      <c r="AH24" s="80">
        <v>83</v>
      </c>
      <c r="AI24" s="80">
        <v>420</v>
      </c>
      <c r="AJ24" s="80">
        <v>420</v>
      </c>
      <c r="AK24" s="80">
        <v>80</v>
      </c>
      <c r="AL24" s="80">
        <v>5</v>
      </c>
      <c r="AM24" s="80">
        <v>1.9</v>
      </c>
      <c r="AN24" s="80">
        <v>1</v>
      </c>
      <c r="AO24" s="80">
        <v>11</v>
      </c>
      <c r="AP24" s="80">
        <v>5</v>
      </c>
      <c r="AQ24" s="80">
        <v>80</v>
      </c>
      <c r="AR24" s="80">
        <v>0.14</v>
      </c>
      <c r="AS24" s="80">
        <v>1</v>
      </c>
      <c r="AT24" s="80">
        <v>10</v>
      </c>
      <c r="AU24" s="80">
        <v>130</v>
      </c>
      <c r="AV24" s="80">
        <v>0.5</v>
      </c>
      <c r="AW24" s="80">
        <v>10</v>
      </c>
      <c r="AX24" s="80">
        <v>1</v>
      </c>
      <c r="AY24" s="80">
        <v>0.5</v>
      </c>
      <c r="AZ24" s="80">
        <v>0.5</v>
      </c>
      <c r="BA24" s="80">
        <v>0.1</v>
      </c>
      <c r="BB24" s="80">
        <v>5</v>
      </c>
      <c r="BC24" s="80">
        <v>0.11</v>
      </c>
      <c r="BD24" s="80">
        <v>0.11</v>
      </c>
      <c r="BE24" s="80">
        <v>0.08</v>
      </c>
      <c r="BF24" s="78">
        <v>10</v>
      </c>
      <c r="BG24" s="78">
        <v>0.5</v>
      </c>
      <c r="BH24" s="78">
        <v>0.5</v>
      </c>
      <c r="BI24" s="78">
        <v>1</v>
      </c>
      <c r="BJ24" s="80">
        <v>1</v>
      </c>
      <c r="BK24" s="79">
        <v>0</v>
      </c>
      <c r="BL24" s="81">
        <v>0.02</v>
      </c>
      <c r="BM24" s="81">
        <v>0.07</v>
      </c>
      <c r="BN24" s="81">
        <v>0.02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251"/>
    </row>
    <row r="25" spans="2:74" ht="19.5" customHeight="1">
      <c r="B25" s="353" t="s">
        <v>29</v>
      </c>
      <c r="C25" s="342"/>
      <c r="D25" s="347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41"/>
      <c r="Q25" s="336"/>
      <c r="R25" s="333"/>
      <c r="S25" s="333"/>
      <c r="T25" s="333"/>
      <c r="U25" s="333"/>
      <c r="V25" s="333"/>
      <c r="W25" s="341"/>
      <c r="X25" s="341"/>
      <c r="Y25" s="333"/>
      <c r="Z25" s="333"/>
      <c r="AA25" s="344"/>
      <c r="AB25" s="333"/>
      <c r="AC25" s="333"/>
      <c r="AD25" s="333"/>
      <c r="AE25" s="333"/>
      <c r="AF25" s="333"/>
      <c r="AG25" s="336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6"/>
      <c r="BL25" s="333"/>
      <c r="BM25" s="333"/>
      <c r="BN25" s="333"/>
      <c r="BO25" s="333"/>
      <c r="BP25" s="333"/>
      <c r="BQ25" s="333"/>
      <c r="BR25" s="333"/>
      <c r="BS25" s="333"/>
      <c r="BT25" s="333"/>
      <c r="BU25" s="344"/>
      <c r="BV25" s="339"/>
    </row>
    <row r="26" spans="2:74" ht="19.5" customHeight="1">
      <c r="B26" s="353"/>
      <c r="C26" s="342"/>
      <c r="D26" s="353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42"/>
      <c r="Q26" s="337"/>
      <c r="R26" s="334"/>
      <c r="S26" s="334"/>
      <c r="T26" s="334"/>
      <c r="U26" s="334"/>
      <c r="V26" s="334"/>
      <c r="W26" s="342"/>
      <c r="X26" s="342"/>
      <c r="Y26" s="334"/>
      <c r="Z26" s="334"/>
      <c r="AA26" s="345"/>
      <c r="AB26" s="334"/>
      <c r="AC26" s="334"/>
      <c r="AD26" s="334"/>
      <c r="AE26" s="334"/>
      <c r="AF26" s="334"/>
      <c r="AG26" s="337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7"/>
      <c r="BL26" s="334"/>
      <c r="BM26" s="334"/>
      <c r="BN26" s="334"/>
      <c r="BO26" s="334"/>
      <c r="BP26" s="334"/>
      <c r="BQ26" s="334"/>
      <c r="BR26" s="334"/>
      <c r="BS26" s="334"/>
      <c r="BT26" s="334"/>
      <c r="BU26" s="345"/>
      <c r="BV26" s="340"/>
    </row>
    <row r="27" spans="2:74" ht="19.5" customHeight="1">
      <c r="B27" s="348"/>
      <c r="C27" s="343"/>
      <c r="D27" s="348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43"/>
      <c r="Q27" s="338"/>
      <c r="R27" s="335"/>
      <c r="S27" s="335"/>
      <c r="T27" s="335"/>
      <c r="U27" s="335"/>
      <c r="V27" s="335"/>
      <c r="W27" s="343"/>
      <c r="X27" s="343"/>
      <c r="Y27" s="335"/>
      <c r="Z27" s="335"/>
      <c r="AA27" s="346"/>
      <c r="AB27" s="335"/>
      <c r="AC27" s="335"/>
      <c r="AD27" s="335"/>
      <c r="AE27" s="335"/>
      <c r="AF27" s="335"/>
      <c r="AG27" s="338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8"/>
      <c r="BL27" s="335"/>
      <c r="BM27" s="335"/>
      <c r="BN27" s="335"/>
      <c r="BO27" s="335"/>
      <c r="BP27" s="335"/>
      <c r="BQ27" s="335"/>
      <c r="BR27" s="335"/>
      <c r="BS27" s="335"/>
      <c r="BT27" s="335"/>
      <c r="BU27" s="346"/>
      <c r="BV27" s="293"/>
    </row>
    <row r="28" spans="2:74" ht="17.25">
      <c r="B28" s="39"/>
      <c r="C28" s="39"/>
      <c r="D28" s="88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8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269" t="s">
        <v>552</v>
      </c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270"/>
      <c r="S29" s="270"/>
      <c r="T29" s="270"/>
      <c r="U29" s="270"/>
      <c r="V29" s="270"/>
      <c r="W29" s="270"/>
      <c r="X29" s="269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269" t="s">
        <v>563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V30"/>
  <sheetViews>
    <sheetView view="pageBreakPreview" zoomScale="70" zoomScaleNormal="70" zoomScaleSheetLayoutView="70" zoomScalePageLayoutView="0" workbookViewId="0" topLeftCell="A5">
      <selection activeCell="V7" sqref="V7:V2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3:26" ht="30.75" customHeight="1" thickBot="1">
      <c r="C2" s="37" t="s">
        <v>317</v>
      </c>
      <c r="D2" s="330" t="s">
        <v>634</v>
      </c>
      <c r="E2" s="331"/>
      <c r="F2" s="331"/>
      <c r="G2" s="331"/>
      <c r="H2" s="331"/>
      <c r="I2" s="332"/>
      <c r="T2" s="253"/>
      <c r="U2" s="253"/>
      <c r="V2" s="253"/>
      <c r="W2" s="253"/>
      <c r="X2" s="254"/>
      <c r="Y2" s="254"/>
      <c r="Z2" s="254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34"/>
      <c r="Z3" s="34"/>
      <c r="BV3" s="88" t="s">
        <v>358</v>
      </c>
    </row>
    <row r="4" spans="2:74" ht="30.75" customHeight="1">
      <c r="B4" s="39"/>
      <c r="C4" s="39"/>
      <c r="D4" s="325" t="s">
        <v>553</v>
      </c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7"/>
      <c r="Q4" s="322" t="s">
        <v>528</v>
      </c>
      <c r="R4" s="323"/>
      <c r="S4" s="323"/>
      <c r="T4" s="323"/>
      <c r="U4" s="323"/>
      <c r="V4" s="323"/>
      <c r="W4" s="324"/>
      <c r="X4" s="268" t="s">
        <v>568</v>
      </c>
      <c r="Y4" s="322" t="s">
        <v>87</v>
      </c>
      <c r="Z4" s="323"/>
      <c r="AA4" s="323"/>
      <c r="AB4" s="323"/>
      <c r="AC4" s="323"/>
      <c r="AD4" s="323"/>
      <c r="AE4" s="323"/>
      <c r="AF4" s="324"/>
      <c r="AG4" s="322" t="s">
        <v>88</v>
      </c>
      <c r="AH4" s="323"/>
      <c r="AI4" s="323"/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  <c r="BB4" s="323"/>
      <c r="BC4" s="323"/>
      <c r="BD4" s="323"/>
      <c r="BE4" s="323"/>
      <c r="BF4" s="323"/>
      <c r="BG4" s="323"/>
      <c r="BH4" s="323"/>
      <c r="BI4" s="323"/>
      <c r="BJ4" s="324"/>
      <c r="BK4" s="322" t="s">
        <v>89</v>
      </c>
      <c r="BL4" s="323"/>
      <c r="BM4" s="323"/>
      <c r="BN4" s="323"/>
      <c r="BO4" s="323"/>
      <c r="BP4" s="323"/>
      <c r="BQ4" s="323"/>
      <c r="BR4" s="323"/>
      <c r="BS4" s="323"/>
      <c r="BT4" s="323"/>
      <c r="BU4" s="324"/>
      <c r="BV4" s="44" t="s">
        <v>30</v>
      </c>
    </row>
    <row r="5" spans="2:74" ht="19.5" customHeight="1">
      <c r="B5" s="347" t="s">
        <v>27</v>
      </c>
      <c r="C5" s="341"/>
      <c r="D5" s="328" t="s">
        <v>554</v>
      </c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329"/>
      <c r="Q5" s="336" t="s">
        <v>529</v>
      </c>
      <c r="R5" s="46" t="s">
        <v>541</v>
      </c>
      <c r="S5" s="46" t="s">
        <v>540</v>
      </c>
      <c r="T5" s="46" t="s">
        <v>539</v>
      </c>
      <c r="U5" s="46" t="s">
        <v>538</v>
      </c>
      <c r="V5" s="46" t="s">
        <v>536</v>
      </c>
      <c r="W5" s="237" t="s">
        <v>537</v>
      </c>
      <c r="X5" s="241" t="s">
        <v>74</v>
      </c>
      <c r="Y5" s="41" t="s">
        <v>319</v>
      </c>
      <c r="Z5" s="42" t="s">
        <v>320</v>
      </c>
      <c r="AA5" s="42" t="s">
        <v>321</v>
      </c>
      <c r="AB5" s="43" t="s">
        <v>322</v>
      </c>
      <c r="AC5" s="42" t="s">
        <v>323</v>
      </c>
      <c r="AD5" s="42" t="s">
        <v>324</v>
      </c>
      <c r="AE5" s="42" t="s">
        <v>325</v>
      </c>
      <c r="AF5" s="44" t="s">
        <v>326</v>
      </c>
      <c r="AG5" s="45" t="s">
        <v>2</v>
      </c>
      <c r="AH5" s="46" t="s">
        <v>3</v>
      </c>
      <c r="AI5" s="46" t="s">
        <v>327</v>
      </c>
      <c r="AJ5" s="46" t="s">
        <v>4</v>
      </c>
      <c r="AK5" s="46" t="s">
        <v>5</v>
      </c>
      <c r="AL5" s="46" t="s">
        <v>6</v>
      </c>
      <c r="AM5" s="46" t="s">
        <v>7</v>
      </c>
      <c r="AN5" s="46" t="s">
        <v>8</v>
      </c>
      <c r="AO5" s="46" t="s">
        <v>9</v>
      </c>
      <c r="AP5" s="46" t="s">
        <v>10</v>
      </c>
      <c r="AQ5" s="46" t="s">
        <v>11</v>
      </c>
      <c r="AR5" s="46" t="s">
        <v>12</v>
      </c>
      <c r="AS5" s="46" t="s">
        <v>13</v>
      </c>
      <c r="AT5" s="46" t="s">
        <v>14</v>
      </c>
      <c r="AU5" s="46" t="s">
        <v>15</v>
      </c>
      <c r="AV5" s="46" t="s">
        <v>16</v>
      </c>
      <c r="AW5" s="46" t="s">
        <v>17</v>
      </c>
      <c r="AX5" s="46" t="s">
        <v>18</v>
      </c>
      <c r="AY5" s="46" t="s">
        <v>19</v>
      </c>
      <c r="AZ5" s="46" t="s">
        <v>20</v>
      </c>
      <c r="BA5" s="46" t="s">
        <v>21</v>
      </c>
      <c r="BB5" s="46" t="s">
        <v>22</v>
      </c>
      <c r="BC5" s="46" t="s">
        <v>23</v>
      </c>
      <c r="BD5" s="46" t="s">
        <v>328</v>
      </c>
      <c r="BE5" s="46" t="s">
        <v>24</v>
      </c>
      <c r="BF5" s="47" t="s">
        <v>329</v>
      </c>
      <c r="BG5" s="47" t="s">
        <v>330</v>
      </c>
      <c r="BH5" s="47" t="s">
        <v>331</v>
      </c>
      <c r="BI5" s="47" t="s">
        <v>332</v>
      </c>
      <c r="BJ5" s="46" t="s">
        <v>25</v>
      </c>
      <c r="BK5" s="41" t="s">
        <v>175</v>
      </c>
      <c r="BL5" s="43" t="s">
        <v>176</v>
      </c>
      <c r="BM5" s="43" t="s">
        <v>177</v>
      </c>
      <c r="BN5" s="43" t="s">
        <v>178</v>
      </c>
      <c r="BO5" s="43" t="s">
        <v>337</v>
      </c>
      <c r="BP5" s="42" t="s">
        <v>84</v>
      </c>
      <c r="BQ5" s="40" t="s">
        <v>85</v>
      </c>
      <c r="BR5" s="40" t="s">
        <v>86</v>
      </c>
      <c r="BS5" s="40" t="s">
        <v>341</v>
      </c>
      <c r="BT5" s="40" t="s">
        <v>342</v>
      </c>
      <c r="BU5" s="44" t="s">
        <v>343</v>
      </c>
      <c r="BV5" s="48"/>
    </row>
    <row r="6" spans="2:74" ht="19.5" customHeight="1">
      <c r="B6" s="348"/>
      <c r="C6" s="343"/>
      <c r="D6" s="363" t="s">
        <v>555</v>
      </c>
      <c r="E6" s="321"/>
      <c r="F6" s="272" t="s">
        <v>556</v>
      </c>
      <c r="G6" s="272" t="s">
        <v>557</v>
      </c>
      <c r="H6" s="272" t="s">
        <v>558</v>
      </c>
      <c r="I6" s="272" t="s">
        <v>542</v>
      </c>
      <c r="J6" s="272" t="s">
        <v>559</v>
      </c>
      <c r="K6" s="321" t="s">
        <v>555</v>
      </c>
      <c r="L6" s="321"/>
      <c r="M6" s="272" t="s">
        <v>556</v>
      </c>
      <c r="N6" s="272" t="s">
        <v>557</v>
      </c>
      <c r="O6" s="272" t="s">
        <v>558</v>
      </c>
      <c r="P6" s="272" t="s">
        <v>542</v>
      </c>
      <c r="Q6" s="338"/>
      <c r="R6" s="51" t="s">
        <v>530</v>
      </c>
      <c r="S6" s="51" t="s">
        <v>531</v>
      </c>
      <c r="T6" s="51" t="s">
        <v>532</v>
      </c>
      <c r="U6" s="51" t="s">
        <v>533</v>
      </c>
      <c r="V6" s="51" t="s">
        <v>534</v>
      </c>
      <c r="W6" s="236" t="s">
        <v>535</v>
      </c>
      <c r="X6" s="235" t="s">
        <v>344</v>
      </c>
      <c r="Y6" s="50" t="s">
        <v>344</v>
      </c>
      <c r="Z6" s="51" t="s">
        <v>344</v>
      </c>
      <c r="AA6" s="51" t="s">
        <v>344</v>
      </c>
      <c r="AB6" s="52" t="s">
        <v>344</v>
      </c>
      <c r="AC6" s="51" t="s">
        <v>344</v>
      </c>
      <c r="AD6" s="51" t="s">
        <v>344</v>
      </c>
      <c r="AE6" s="51" t="s">
        <v>344</v>
      </c>
      <c r="AF6" s="53" t="s">
        <v>344</v>
      </c>
      <c r="AG6" s="50" t="s">
        <v>345</v>
      </c>
      <c r="AH6" s="51" t="s">
        <v>345</v>
      </c>
      <c r="AI6" s="51" t="s">
        <v>345</v>
      </c>
      <c r="AJ6" s="51" t="s">
        <v>345</v>
      </c>
      <c r="AK6" s="51" t="s">
        <v>345</v>
      </c>
      <c r="AL6" s="51" t="s">
        <v>345</v>
      </c>
      <c r="AM6" s="51" t="s">
        <v>345</v>
      </c>
      <c r="AN6" s="51" t="s">
        <v>345</v>
      </c>
      <c r="AO6" s="51" t="s">
        <v>345</v>
      </c>
      <c r="AP6" s="51" t="s">
        <v>345</v>
      </c>
      <c r="AQ6" s="51" t="s">
        <v>345</v>
      </c>
      <c r="AR6" s="51" t="s">
        <v>345</v>
      </c>
      <c r="AS6" s="51" t="s">
        <v>345</v>
      </c>
      <c r="AT6" s="51" t="s">
        <v>345</v>
      </c>
      <c r="AU6" s="51" t="s">
        <v>345</v>
      </c>
      <c r="AV6" s="51" t="s">
        <v>345</v>
      </c>
      <c r="AW6" s="51" t="s">
        <v>345</v>
      </c>
      <c r="AX6" s="51" t="s">
        <v>345</v>
      </c>
      <c r="AY6" s="51" t="s">
        <v>345</v>
      </c>
      <c r="AZ6" s="51" t="s">
        <v>345</v>
      </c>
      <c r="BA6" s="51" t="s">
        <v>345</v>
      </c>
      <c r="BB6" s="51" t="s">
        <v>345</v>
      </c>
      <c r="BC6" s="51" t="s">
        <v>345</v>
      </c>
      <c r="BD6" s="51" t="s">
        <v>345</v>
      </c>
      <c r="BE6" s="51" t="s">
        <v>345</v>
      </c>
      <c r="BF6" s="49" t="s">
        <v>345</v>
      </c>
      <c r="BG6" s="49" t="s">
        <v>345</v>
      </c>
      <c r="BH6" s="49" t="s">
        <v>345</v>
      </c>
      <c r="BI6" s="49" t="s">
        <v>345</v>
      </c>
      <c r="BJ6" s="51" t="s">
        <v>345</v>
      </c>
      <c r="BK6" s="234" t="s">
        <v>344</v>
      </c>
      <c r="BL6" s="51" t="s">
        <v>344</v>
      </c>
      <c r="BM6" s="51" t="s">
        <v>344</v>
      </c>
      <c r="BN6" s="51" t="s">
        <v>344</v>
      </c>
      <c r="BO6" s="51" t="s">
        <v>344</v>
      </c>
      <c r="BP6" s="235" t="s">
        <v>344</v>
      </c>
      <c r="BQ6" s="51" t="s">
        <v>344</v>
      </c>
      <c r="BR6" s="51" t="s">
        <v>344</v>
      </c>
      <c r="BS6" s="51" t="s">
        <v>344</v>
      </c>
      <c r="BT6" s="52" t="s">
        <v>344</v>
      </c>
      <c r="BU6" s="53" t="s">
        <v>344</v>
      </c>
      <c r="BV6" s="54"/>
    </row>
    <row r="7" spans="2:74" ht="19.5" customHeight="1">
      <c r="B7" s="45" t="s">
        <v>28</v>
      </c>
      <c r="C7" s="55" t="s">
        <v>419</v>
      </c>
      <c r="D7" s="263" t="s">
        <v>560</v>
      </c>
      <c r="E7" s="239">
        <v>29</v>
      </c>
      <c r="F7" s="239">
        <v>1</v>
      </c>
      <c r="G7" s="239">
        <v>19</v>
      </c>
      <c r="H7" s="239">
        <v>9</v>
      </c>
      <c r="I7" s="239">
        <v>0</v>
      </c>
      <c r="J7" s="239" t="s">
        <v>598</v>
      </c>
      <c r="K7" s="239" t="s">
        <v>560</v>
      </c>
      <c r="L7" s="239">
        <v>29</v>
      </c>
      <c r="M7" s="239">
        <v>1</v>
      </c>
      <c r="N7" s="239">
        <v>20</v>
      </c>
      <c r="O7" s="239">
        <v>9</v>
      </c>
      <c r="P7" s="239">
        <v>0</v>
      </c>
      <c r="Q7" s="57" t="s">
        <v>629</v>
      </c>
      <c r="R7" s="242">
        <v>2.3</v>
      </c>
      <c r="S7" s="56">
        <v>4.7</v>
      </c>
      <c r="T7" s="56">
        <v>48</v>
      </c>
      <c r="U7" s="56" t="s">
        <v>601</v>
      </c>
      <c r="V7" s="56">
        <v>1014.2</v>
      </c>
      <c r="W7" s="55">
        <v>8.7</v>
      </c>
      <c r="X7" s="242">
        <v>13.6</v>
      </c>
      <c r="Y7" s="57">
        <v>0.1</v>
      </c>
      <c r="Z7" s="58">
        <v>0.38</v>
      </c>
      <c r="AA7" s="58">
        <v>2.7</v>
      </c>
      <c r="AB7" s="59">
        <v>0.046</v>
      </c>
      <c r="AC7" s="58">
        <v>1.2</v>
      </c>
      <c r="AD7" s="58">
        <v>0.08</v>
      </c>
      <c r="AE7" s="58">
        <v>0.02</v>
      </c>
      <c r="AF7" s="55">
        <v>0.13</v>
      </c>
      <c r="AG7" s="57" t="s">
        <v>616</v>
      </c>
      <c r="AH7" s="58" t="s">
        <v>613</v>
      </c>
      <c r="AI7" s="58" t="s">
        <v>616</v>
      </c>
      <c r="AJ7" s="58">
        <v>53</v>
      </c>
      <c r="AK7" s="58" t="s">
        <v>608</v>
      </c>
      <c r="AL7" s="58" t="s">
        <v>609</v>
      </c>
      <c r="AM7" s="58">
        <v>2.2</v>
      </c>
      <c r="AN7" s="58" t="s">
        <v>609</v>
      </c>
      <c r="AO7" s="58" t="s">
        <v>632</v>
      </c>
      <c r="AP7" s="58">
        <v>2.7</v>
      </c>
      <c r="AQ7" s="58">
        <v>45</v>
      </c>
      <c r="AR7" s="58">
        <v>0.1</v>
      </c>
      <c r="AS7" s="58">
        <v>0.74</v>
      </c>
      <c r="AT7" s="58" t="s">
        <v>612</v>
      </c>
      <c r="AU7" s="58" t="s">
        <v>643</v>
      </c>
      <c r="AV7" s="58">
        <v>0.72</v>
      </c>
      <c r="AW7" s="58" t="s">
        <v>612</v>
      </c>
      <c r="AX7" s="58" t="s">
        <v>614</v>
      </c>
      <c r="AY7" s="58">
        <v>0.35</v>
      </c>
      <c r="AZ7" s="58">
        <v>0.58</v>
      </c>
      <c r="BA7" s="58">
        <v>0.35</v>
      </c>
      <c r="BB7" s="58">
        <v>2.2</v>
      </c>
      <c r="BC7" s="58">
        <v>0.39</v>
      </c>
      <c r="BD7" s="58">
        <v>0.45</v>
      </c>
      <c r="BE7" s="58">
        <v>0.28</v>
      </c>
      <c r="BF7" s="56" t="s">
        <v>612</v>
      </c>
      <c r="BG7" s="56">
        <v>0.05</v>
      </c>
      <c r="BH7" s="56">
        <v>0.05</v>
      </c>
      <c r="BI7" s="56">
        <v>0.25</v>
      </c>
      <c r="BJ7" s="58">
        <v>7</v>
      </c>
      <c r="BK7" s="57">
        <v>0.48</v>
      </c>
      <c r="BL7" s="76">
        <v>1.2</v>
      </c>
      <c r="BM7" s="59">
        <v>0.54</v>
      </c>
      <c r="BN7" s="59">
        <v>0.24</v>
      </c>
      <c r="BO7" s="59">
        <v>0.92</v>
      </c>
      <c r="BP7" s="58">
        <v>1.2</v>
      </c>
      <c r="BQ7" s="56">
        <v>0.62</v>
      </c>
      <c r="BR7" s="56">
        <v>0.095</v>
      </c>
      <c r="BS7" s="56">
        <v>3.4</v>
      </c>
      <c r="BT7" s="56">
        <v>1</v>
      </c>
      <c r="BU7" s="55"/>
      <c r="BV7" s="247"/>
    </row>
    <row r="8" spans="2:74" ht="19.5" customHeight="1">
      <c r="B8" s="60" t="s">
        <v>28</v>
      </c>
      <c r="C8" s="61" t="s">
        <v>403</v>
      </c>
      <c r="D8" s="263" t="s">
        <v>560</v>
      </c>
      <c r="E8" s="239">
        <v>29</v>
      </c>
      <c r="F8" s="239">
        <v>1</v>
      </c>
      <c r="G8" s="239">
        <v>20</v>
      </c>
      <c r="H8" s="239">
        <v>9</v>
      </c>
      <c r="I8" s="239">
        <v>0</v>
      </c>
      <c r="J8" s="239" t="s">
        <v>598</v>
      </c>
      <c r="K8" s="239" t="s">
        <v>560</v>
      </c>
      <c r="L8" s="239">
        <v>29</v>
      </c>
      <c r="M8" s="239">
        <v>1</v>
      </c>
      <c r="N8" s="239">
        <v>21</v>
      </c>
      <c r="O8" s="239">
        <v>9</v>
      </c>
      <c r="P8" s="239">
        <v>0</v>
      </c>
      <c r="Q8" s="63" t="s">
        <v>606</v>
      </c>
      <c r="R8" s="62">
        <v>2</v>
      </c>
      <c r="S8" s="62">
        <v>2.6</v>
      </c>
      <c r="T8" s="62">
        <v>63</v>
      </c>
      <c r="U8" s="62" t="s">
        <v>601</v>
      </c>
      <c r="V8" s="62">
        <v>1004.4</v>
      </c>
      <c r="W8" s="61">
        <v>2.9</v>
      </c>
      <c r="X8" s="243">
        <v>16.6</v>
      </c>
      <c r="Y8" s="63">
        <v>0.27</v>
      </c>
      <c r="Z8" s="64">
        <v>1.3</v>
      </c>
      <c r="AA8" s="64">
        <v>1.8</v>
      </c>
      <c r="AB8" s="65">
        <v>0.032</v>
      </c>
      <c r="AC8" s="64">
        <v>1.3</v>
      </c>
      <c r="AD8" s="64">
        <v>0.095</v>
      </c>
      <c r="AE8" s="64">
        <v>0.013</v>
      </c>
      <c r="AF8" s="61">
        <v>0.11</v>
      </c>
      <c r="AG8" s="63" t="s">
        <v>616</v>
      </c>
      <c r="AH8" s="64" t="s">
        <v>613</v>
      </c>
      <c r="AI8" s="64" t="s">
        <v>616</v>
      </c>
      <c r="AJ8" s="64">
        <v>76</v>
      </c>
      <c r="AK8" s="64" t="s">
        <v>608</v>
      </c>
      <c r="AL8" s="64" t="s">
        <v>609</v>
      </c>
      <c r="AM8" s="64">
        <v>2</v>
      </c>
      <c r="AN8" s="64" t="s">
        <v>609</v>
      </c>
      <c r="AO8" s="64" t="s">
        <v>632</v>
      </c>
      <c r="AP8" s="64">
        <v>3</v>
      </c>
      <c r="AQ8" s="64">
        <v>43</v>
      </c>
      <c r="AR8" s="64">
        <v>0.078</v>
      </c>
      <c r="AS8" s="64">
        <v>0.66</v>
      </c>
      <c r="AT8" s="64" t="s">
        <v>612</v>
      </c>
      <c r="AU8" s="64" t="s">
        <v>643</v>
      </c>
      <c r="AV8" s="64">
        <v>0.62</v>
      </c>
      <c r="AW8" s="64" t="s">
        <v>612</v>
      </c>
      <c r="AX8" s="64" t="s">
        <v>614</v>
      </c>
      <c r="AY8" s="64">
        <v>0.31</v>
      </c>
      <c r="AZ8" s="64">
        <v>1.2</v>
      </c>
      <c r="BA8" s="64">
        <v>0.22</v>
      </c>
      <c r="BB8" s="64">
        <v>1.4</v>
      </c>
      <c r="BC8" s="64">
        <v>0.35</v>
      </c>
      <c r="BD8" s="64">
        <v>0.39</v>
      </c>
      <c r="BE8" s="64">
        <v>0.25</v>
      </c>
      <c r="BF8" s="62" t="s">
        <v>612</v>
      </c>
      <c r="BG8" s="62">
        <v>0.05</v>
      </c>
      <c r="BH8" s="62">
        <v>0.05</v>
      </c>
      <c r="BI8" s="62">
        <v>0.25</v>
      </c>
      <c r="BJ8" s="64">
        <v>7.2</v>
      </c>
      <c r="BK8" s="63">
        <v>0.49</v>
      </c>
      <c r="BL8" s="65">
        <v>1.2</v>
      </c>
      <c r="BM8" s="65">
        <v>0.74</v>
      </c>
      <c r="BN8" s="65">
        <v>0.33</v>
      </c>
      <c r="BO8" s="65">
        <v>1.3</v>
      </c>
      <c r="BP8" s="64">
        <v>1.9</v>
      </c>
      <c r="BQ8" s="62">
        <v>0.74</v>
      </c>
      <c r="BR8" s="62">
        <v>0.12</v>
      </c>
      <c r="BS8" s="62">
        <v>4.1</v>
      </c>
      <c r="BT8" s="62">
        <v>1.5</v>
      </c>
      <c r="BU8" s="61"/>
      <c r="BV8" s="248"/>
    </row>
    <row r="9" spans="2:74" ht="19.5" customHeight="1">
      <c r="B9" s="60" t="s">
        <v>28</v>
      </c>
      <c r="C9" s="72" t="s">
        <v>404</v>
      </c>
      <c r="D9" s="274" t="s">
        <v>560</v>
      </c>
      <c r="E9" s="239">
        <v>29</v>
      </c>
      <c r="F9" s="239">
        <v>1</v>
      </c>
      <c r="G9" s="239">
        <v>21</v>
      </c>
      <c r="H9" s="73">
        <v>9</v>
      </c>
      <c r="I9" s="73">
        <v>0</v>
      </c>
      <c r="J9" s="73" t="s">
        <v>598</v>
      </c>
      <c r="K9" s="73" t="s">
        <v>560</v>
      </c>
      <c r="L9" s="73">
        <v>29</v>
      </c>
      <c r="M9" s="73">
        <v>1</v>
      </c>
      <c r="N9" s="73">
        <v>22</v>
      </c>
      <c r="O9" s="73">
        <v>9</v>
      </c>
      <c r="P9" s="72">
        <v>0</v>
      </c>
      <c r="Q9" s="63" t="s">
        <v>630</v>
      </c>
      <c r="R9" s="62">
        <v>3</v>
      </c>
      <c r="S9" s="62">
        <v>4.7</v>
      </c>
      <c r="T9" s="62">
        <v>48</v>
      </c>
      <c r="U9" s="62" t="s">
        <v>601</v>
      </c>
      <c r="V9" s="62">
        <v>1015.7</v>
      </c>
      <c r="W9" s="61">
        <v>13.3</v>
      </c>
      <c r="X9" s="248">
        <v>8.4</v>
      </c>
      <c r="Y9" s="63">
        <v>0.1</v>
      </c>
      <c r="Z9" s="64">
        <v>0.35</v>
      </c>
      <c r="AA9" s="64">
        <v>1.9</v>
      </c>
      <c r="AB9" s="65">
        <v>0.029</v>
      </c>
      <c r="AC9" s="64">
        <v>0.94</v>
      </c>
      <c r="AD9" s="64">
        <v>0.047</v>
      </c>
      <c r="AE9" s="64">
        <v>0.0096</v>
      </c>
      <c r="AF9" s="61">
        <v>0.14</v>
      </c>
      <c r="AG9" s="63" t="s">
        <v>616</v>
      </c>
      <c r="AH9" s="64" t="s">
        <v>613</v>
      </c>
      <c r="AI9" s="64" t="s">
        <v>616</v>
      </c>
      <c r="AJ9" s="64" t="s">
        <v>608</v>
      </c>
      <c r="AK9" s="64" t="s">
        <v>608</v>
      </c>
      <c r="AL9" s="64" t="s">
        <v>609</v>
      </c>
      <c r="AM9" s="64">
        <v>3.3</v>
      </c>
      <c r="AN9" s="64" t="s">
        <v>609</v>
      </c>
      <c r="AO9" s="64" t="s">
        <v>632</v>
      </c>
      <c r="AP9" s="64">
        <v>2.2</v>
      </c>
      <c r="AQ9" s="64">
        <v>49</v>
      </c>
      <c r="AR9" s="64" t="s">
        <v>617</v>
      </c>
      <c r="AS9" s="64">
        <v>0.66</v>
      </c>
      <c r="AT9" s="64" t="s">
        <v>612</v>
      </c>
      <c r="AU9" s="64" t="s">
        <v>643</v>
      </c>
      <c r="AV9" s="64" t="s">
        <v>614</v>
      </c>
      <c r="AW9" s="64" t="s">
        <v>612</v>
      </c>
      <c r="AX9" s="64" t="s">
        <v>614</v>
      </c>
      <c r="AY9" s="64">
        <v>0.35</v>
      </c>
      <c r="AZ9" s="64">
        <v>0.49</v>
      </c>
      <c r="BA9" s="64" t="s">
        <v>617</v>
      </c>
      <c r="BB9" s="64">
        <v>2.3</v>
      </c>
      <c r="BC9" s="64">
        <v>0.075</v>
      </c>
      <c r="BD9" s="64">
        <v>0.13</v>
      </c>
      <c r="BE9" s="64">
        <v>0.01</v>
      </c>
      <c r="BF9" s="62" t="s">
        <v>612</v>
      </c>
      <c r="BG9" s="62">
        <v>0.05</v>
      </c>
      <c r="BH9" s="62">
        <v>0.05</v>
      </c>
      <c r="BI9" s="62">
        <v>0.25</v>
      </c>
      <c r="BJ9" s="64">
        <v>4.9</v>
      </c>
      <c r="BK9" s="63">
        <v>0.25</v>
      </c>
      <c r="BL9" s="65">
        <v>0.84</v>
      </c>
      <c r="BM9" s="65">
        <v>0.42</v>
      </c>
      <c r="BN9" s="65">
        <v>0.19</v>
      </c>
      <c r="BO9" s="65">
        <v>0.51</v>
      </c>
      <c r="BP9" s="64">
        <v>0.8</v>
      </c>
      <c r="BQ9" s="62">
        <v>0.5</v>
      </c>
      <c r="BR9" s="62">
        <v>0.094</v>
      </c>
      <c r="BS9" s="62">
        <v>2.2</v>
      </c>
      <c r="BT9" s="62">
        <v>0.88</v>
      </c>
      <c r="BU9" s="61"/>
      <c r="BV9" s="248"/>
    </row>
    <row r="10" spans="2:74" ht="19.5" customHeight="1" thickBot="1">
      <c r="B10" s="66" t="s">
        <v>28</v>
      </c>
      <c r="C10" s="67" t="s">
        <v>405</v>
      </c>
      <c r="D10" s="277" t="s">
        <v>560</v>
      </c>
      <c r="E10" s="68">
        <v>29</v>
      </c>
      <c r="F10" s="68">
        <v>1</v>
      </c>
      <c r="G10" s="70">
        <v>22</v>
      </c>
      <c r="H10" s="68">
        <v>9</v>
      </c>
      <c r="I10" s="68">
        <v>0</v>
      </c>
      <c r="J10" s="68" t="s">
        <v>598</v>
      </c>
      <c r="K10" s="68" t="s">
        <v>560</v>
      </c>
      <c r="L10" s="68">
        <v>29</v>
      </c>
      <c r="M10" s="68">
        <v>1</v>
      </c>
      <c r="N10" s="68">
        <v>23</v>
      </c>
      <c r="O10" s="68">
        <v>9</v>
      </c>
      <c r="P10" s="68">
        <v>0</v>
      </c>
      <c r="Q10" s="69" t="s">
        <v>629</v>
      </c>
      <c r="R10" s="68">
        <v>1.9</v>
      </c>
      <c r="S10" s="70">
        <v>5.1</v>
      </c>
      <c r="T10" s="70">
        <v>44</v>
      </c>
      <c r="U10" s="70" t="s">
        <v>601</v>
      </c>
      <c r="V10" s="71">
        <v>1006.3</v>
      </c>
      <c r="W10" s="249">
        <v>12.6</v>
      </c>
      <c r="X10" s="244">
        <v>10.5</v>
      </c>
      <c r="Y10" s="69">
        <v>0.049</v>
      </c>
      <c r="Z10" s="70">
        <v>1</v>
      </c>
      <c r="AA10" s="70">
        <v>1.5</v>
      </c>
      <c r="AB10" s="70">
        <v>0.034</v>
      </c>
      <c r="AC10" s="70">
        <v>0.98</v>
      </c>
      <c r="AD10" s="70">
        <v>0.055</v>
      </c>
      <c r="AE10" s="70">
        <v>0.016</v>
      </c>
      <c r="AF10" s="67">
        <v>0.15</v>
      </c>
      <c r="AG10" s="69" t="s">
        <v>616</v>
      </c>
      <c r="AH10" s="70" t="s">
        <v>613</v>
      </c>
      <c r="AI10" s="70" t="s">
        <v>616</v>
      </c>
      <c r="AJ10" s="70" t="s">
        <v>608</v>
      </c>
      <c r="AK10" s="70" t="s">
        <v>608</v>
      </c>
      <c r="AL10" s="70" t="s">
        <v>609</v>
      </c>
      <c r="AM10" s="70">
        <v>2.5</v>
      </c>
      <c r="AN10" s="70">
        <v>0.6</v>
      </c>
      <c r="AO10" s="70">
        <v>1.6</v>
      </c>
      <c r="AP10" s="70">
        <v>2</v>
      </c>
      <c r="AQ10" s="70">
        <v>59</v>
      </c>
      <c r="AR10" s="70" t="s">
        <v>617</v>
      </c>
      <c r="AS10" s="70">
        <v>0.63</v>
      </c>
      <c r="AT10" s="70" t="s">
        <v>612</v>
      </c>
      <c r="AU10" s="70" t="s">
        <v>643</v>
      </c>
      <c r="AV10" s="70" t="s">
        <v>614</v>
      </c>
      <c r="AW10" s="70" t="s">
        <v>612</v>
      </c>
      <c r="AX10" s="70" t="s">
        <v>614</v>
      </c>
      <c r="AY10" s="70">
        <v>0.51</v>
      </c>
      <c r="AZ10" s="70">
        <v>0.52</v>
      </c>
      <c r="BA10" s="70" t="s">
        <v>617</v>
      </c>
      <c r="BB10" s="70">
        <v>2.7</v>
      </c>
      <c r="BC10" s="70">
        <v>0.066</v>
      </c>
      <c r="BD10" s="70">
        <v>0.095</v>
      </c>
      <c r="BE10" s="70">
        <v>0.01</v>
      </c>
      <c r="BF10" s="68" t="s">
        <v>612</v>
      </c>
      <c r="BG10" s="68">
        <v>0.05</v>
      </c>
      <c r="BH10" s="68">
        <v>0.05</v>
      </c>
      <c r="BI10" s="68">
        <v>0.25</v>
      </c>
      <c r="BJ10" s="70">
        <v>4</v>
      </c>
      <c r="BK10" s="69">
        <v>0.31</v>
      </c>
      <c r="BL10" s="71">
        <v>0.88</v>
      </c>
      <c r="BM10" s="71">
        <v>0.58</v>
      </c>
      <c r="BN10" s="71">
        <v>0.29</v>
      </c>
      <c r="BO10" s="71">
        <v>0.66</v>
      </c>
      <c r="BP10" s="70">
        <v>1.1</v>
      </c>
      <c r="BQ10" s="68">
        <v>0.62</v>
      </c>
      <c r="BR10" s="68">
        <v>0.12</v>
      </c>
      <c r="BS10" s="68">
        <v>2.7</v>
      </c>
      <c r="BT10" s="68">
        <v>1.2</v>
      </c>
      <c r="BU10" s="67"/>
      <c r="BV10" s="249"/>
    </row>
    <row r="11" spans="2:74" ht="19.5" customHeight="1">
      <c r="B11" s="60" t="s">
        <v>351</v>
      </c>
      <c r="C11" s="106" t="s">
        <v>420</v>
      </c>
      <c r="D11" s="261" t="s">
        <v>560</v>
      </c>
      <c r="E11" s="273">
        <v>29</v>
      </c>
      <c r="F11" s="273">
        <v>1</v>
      </c>
      <c r="G11" s="273">
        <v>23</v>
      </c>
      <c r="H11" s="273">
        <v>9</v>
      </c>
      <c r="I11" s="273">
        <v>0</v>
      </c>
      <c r="J11" s="273" t="s">
        <v>598</v>
      </c>
      <c r="K11" s="273" t="s">
        <v>560</v>
      </c>
      <c r="L11" s="273">
        <v>29</v>
      </c>
      <c r="M11" s="273">
        <v>1</v>
      </c>
      <c r="N11" s="273">
        <v>24</v>
      </c>
      <c r="O11" s="273">
        <v>9</v>
      </c>
      <c r="P11" s="273">
        <v>0</v>
      </c>
      <c r="Q11" s="74" t="s">
        <v>629</v>
      </c>
      <c r="R11" s="73">
        <v>2.3</v>
      </c>
      <c r="S11" s="73">
        <v>1.2</v>
      </c>
      <c r="T11" s="73">
        <v>33</v>
      </c>
      <c r="U11" s="73" t="s">
        <v>601</v>
      </c>
      <c r="V11" s="73">
        <v>1012.3</v>
      </c>
      <c r="W11" s="72">
        <v>11.4</v>
      </c>
      <c r="X11" s="245">
        <v>6.2</v>
      </c>
      <c r="Y11" s="74">
        <v>0.11</v>
      </c>
      <c r="Z11" s="75">
        <v>0.17</v>
      </c>
      <c r="AA11" s="75">
        <v>0.74</v>
      </c>
      <c r="AB11" s="76">
        <v>0.2</v>
      </c>
      <c r="AC11" s="75">
        <v>0.34</v>
      </c>
      <c r="AD11" s="75">
        <v>0.07</v>
      </c>
      <c r="AE11" s="75">
        <v>0.011</v>
      </c>
      <c r="AF11" s="72">
        <v>0.17</v>
      </c>
      <c r="AG11" s="74" t="s">
        <v>616</v>
      </c>
      <c r="AH11" s="75" t="s">
        <v>613</v>
      </c>
      <c r="AI11" s="75" t="s">
        <v>616</v>
      </c>
      <c r="AJ11" s="75" t="s">
        <v>608</v>
      </c>
      <c r="AK11" s="75" t="s">
        <v>608</v>
      </c>
      <c r="AL11" s="75" t="s">
        <v>609</v>
      </c>
      <c r="AM11" s="75">
        <v>3.1</v>
      </c>
      <c r="AN11" s="75" t="s">
        <v>609</v>
      </c>
      <c r="AO11" s="75" t="s">
        <v>632</v>
      </c>
      <c r="AP11" s="75">
        <v>1.6</v>
      </c>
      <c r="AQ11" s="75">
        <v>50</v>
      </c>
      <c r="AR11" s="75">
        <v>0.075</v>
      </c>
      <c r="AS11" s="75">
        <v>0.56</v>
      </c>
      <c r="AT11" s="75" t="s">
        <v>612</v>
      </c>
      <c r="AU11" s="75" t="s">
        <v>643</v>
      </c>
      <c r="AV11" s="75" t="s">
        <v>614</v>
      </c>
      <c r="AW11" s="75" t="s">
        <v>612</v>
      </c>
      <c r="AX11" s="75" t="s">
        <v>614</v>
      </c>
      <c r="AY11" s="75">
        <v>0.17</v>
      </c>
      <c r="AZ11" s="75">
        <v>0.41</v>
      </c>
      <c r="BA11" s="75" t="s">
        <v>617</v>
      </c>
      <c r="BB11" s="75">
        <v>2.8</v>
      </c>
      <c r="BC11" s="75">
        <v>0.045</v>
      </c>
      <c r="BD11" s="75">
        <v>0.088</v>
      </c>
      <c r="BE11" s="75">
        <v>0.01</v>
      </c>
      <c r="BF11" s="73" t="s">
        <v>612</v>
      </c>
      <c r="BG11" s="73">
        <v>0.05</v>
      </c>
      <c r="BH11" s="73">
        <v>0.05</v>
      </c>
      <c r="BI11" s="73">
        <v>0.25</v>
      </c>
      <c r="BJ11" s="75">
        <v>1.8</v>
      </c>
      <c r="BK11" s="74">
        <v>0.25</v>
      </c>
      <c r="BL11" s="76">
        <v>0.52</v>
      </c>
      <c r="BM11" s="76">
        <v>0.37</v>
      </c>
      <c r="BN11" s="76">
        <v>0.15</v>
      </c>
      <c r="BO11" s="76">
        <v>0.28</v>
      </c>
      <c r="BP11" s="75">
        <v>0.41</v>
      </c>
      <c r="BQ11" s="73">
        <v>0.51</v>
      </c>
      <c r="BR11" s="73">
        <v>0.11</v>
      </c>
      <c r="BS11" s="73">
        <v>1.6</v>
      </c>
      <c r="BT11" s="73">
        <v>0.75</v>
      </c>
      <c r="BU11" s="72"/>
      <c r="BV11" s="250"/>
    </row>
    <row r="12" spans="2:74" ht="19.5" customHeight="1">
      <c r="B12" s="60" t="s">
        <v>351</v>
      </c>
      <c r="C12" s="72" t="s">
        <v>406</v>
      </c>
      <c r="D12" s="263" t="s">
        <v>560</v>
      </c>
      <c r="E12" s="239">
        <v>29</v>
      </c>
      <c r="F12" s="239">
        <v>1</v>
      </c>
      <c r="G12" s="239">
        <v>24</v>
      </c>
      <c r="H12" s="239">
        <v>9</v>
      </c>
      <c r="I12" s="239">
        <v>0</v>
      </c>
      <c r="J12" s="239" t="s">
        <v>598</v>
      </c>
      <c r="K12" s="239" t="s">
        <v>560</v>
      </c>
      <c r="L12" s="239">
        <v>29</v>
      </c>
      <c r="M12" s="239">
        <v>1</v>
      </c>
      <c r="N12" s="239">
        <v>25</v>
      </c>
      <c r="O12" s="239">
        <v>9</v>
      </c>
      <c r="P12" s="239">
        <v>0</v>
      </c>
      <c r="Q12" s="74" t="s">
        <v>629</v>
      </c>
      <c r="R12" s="73">
        <v>1.7</v>
      </c>
      <c r="S12" s="73">
        <v>1.2</v>
      </c>
      <c r="T12" s="73">
        <v>38</v>
      </c>
      <c r="U12" s="73" t="s">
        <v>601</v>
      </c>
      <c r="V12" s="73">
        <v>1019</v>
      </c>
      <c r="W12" s="72">
        <v>13.7</v>
      </c>
      <c r="X12" s="245">
        <v>5.3</v>
      </c>
      <c r="Y12" s="74">
        <v>0.072</v>
      </c>
      <c r="Z12" s="75">
        <v>0.14</v>
      </c>
      <c r="AA12" s="75">
        <v>0.38</v>
      </c>
      <c r="AB12" s="76">
        <v>0.026</v>
      </c>
      <c r="AC12" s="75">
        <v>0.22</v>
      </c>
      <c r="AD12" s="75">
        <v>0.022</v>
      </c>
      <c r="AE12" s="75">
        <v>0.013</v>
      </c>
      <c r="AF12" s="72">
        <v>0.17</v>
      </c>
      <c r="AG12" s="74" t="s">
        <v>616</v>
      </c>
      <c r="AH12" s="75" t="s">
        <v>613</v>
      </c>
      <c r="AI12" s="75" t="s">
        <v>616</v>
      </c>
      <c r="AJ12" s="75" t="s">
        <v>608</v>
      </c>
      <c r="AK12" s="75" t="s">
        <v>608</v>
      </c>
      <c r="AL12" s="75" t="s">
        <v>609</v>
      </c>
      <c r="AM12" s="75" t="s">
        <v>644</v>
      </c>
      <c r="AN12" s="75" t="s">
        <v>609</v>
      </c>
      <c r="AO12" s="75" t="s">
        <v>632</v>
      </c>
      <c r="AP12" s="75">
        <v>0.98</v>
      </c>
      <c r="AQ12" s="75" t="s">
        <v>608</v>
      </c>
      <c r="AR12" s="75" t="s">
        <v>617</v>
      </c>
      <c r="AS12" s="75" t="s">
        <v>609</v>
      </c>
      <c r="AT12" s="75" t="s">
        <v>612</v>
      </c>
      <c r="AU12" s="75" t="s">
        <v>643</v>
      </c>
      <c r="AV12" s="75" t="s">
        <v>614</v>
      </c>
      <c r="AW12" s="75" t="s">
        <v>612</v>
      </c>
      <c r="AX12" s="75" t="s">
        <v>614</v>
      </c>
      <c r="AY12" s="75">
        <v>0.13</v>
      </c>
      <c r="AZ12" s="75">
        <v>0.2</v>
      </c>
      <c r="BA12" s="75" t="s">
        <v>617</v>
      </c>
      <c r="BB12" s="75">
        <v>1.6</v>
      </c>
      <c r="BC12" s="75">
        <v>0.03</v>
      </c>
      <c r="BD12" s="75">
        <v>0.042</v>
      </c>
      <c r="BE12" s="75">
        <v>0.01</v>
      </c>
      <c r="BF12" s="73" t="s">
        <v>612</v>
      </c>
      <c r="BG12" s="73">
        <v>0.05</v>
      </c>
      <c r="BH12" s="73">
        <v>0.05</v>
      </c>
      <c r="BI12" s="73">
        <v>0.25</v>
      </c>
      <c r="BJ12" s="75">
        <v>0.74</v>
      </c>
      <c r="BK12" s="74">
        <v>0.23</v>
      </c>
      <c r="BL12" s="76">
        <v>0.49</v>
      </c>
      <c r="BM12" s="76">
        <v>0.36</v>
      </c>
      <c r="BN12" s="76">
        <v>0.14</v>
      </c>
      <c r="BO12" s="76">
        <v>0.19</v>
      </c>
      <c r="BP12" s="75">
        <v>0.26</v>
      </c>
      <c r="BQ12" s="73">
        <v>0.36</v>
      </c>
      <c r="BR12" s="73">
        <v>0.095</v>
      </c>
      <c r="BS12" s="73">
        <v>1.4</v>
      </c>
      <c r="BT12" s="73">
        <v>0.53</v>
      </c>
      <c r="BU12" s="72"/>
      <c r="BV12" s="250"/>
    </row>
    <row r="13" spans="2:74" ht="19.5" customHeight="1">
      <c r="B13" s="60" t="s">
        <v>351</v>
      </c>
      <c r="C13" s="105" t="s">
        <v>407</v>
      </c>
      <c r="D13" s="263" t="s">
        <v>560</v>
      </c>
      <c r="E13" s="239">
        <v>29</v>
      </c>
      <c r="F13" s="239">
        <v>1</v>
      </c>
      <c r="G13" s="239">
        <v>25</v>
      </c>
      <c r="H13" s="239">
        <v>9</v>
      </c>
      <c r="I13" s="239">
        <v>0</v>
      </c>
      <c r="J13" s="239" t="s">
        <v>598</v>
      </c>
      <c r="K13" s="239" t="s">
        <v>560</v>
      </c>
      <c r="L13" s="239">
        <v>29</v>
      </c>
      <c r="M13" s="239">
        <v>1</v>
      </c>
      <c r="N13" s="239">
        <v>26</v>
      </c>
      <c r="O13" s="239">
        <v>9</v>
      </c>
      <c r="P13" s="239">
        <v>0</v>
      </c>
      <c r="Q13" s="260" t="s">
        <v>630</v>
      </c>
      <c r="R13" s="239">
        <v>1.4</v>
      </c>
      <c r="S13" s="239">
        <v>2.2</v>
      </c>
      <c r="T13" s="239">
        <v>40</v>
      </c>
      <c r="U13" s="239" t="s">
        <v>601</v>
      </c>
      <c r="V13" s="239">
        <v>1023.6</v>
      </c>
      <c r="W13" s="105">
        <v>14</v>
      </c>
      <c r="X13" s="243">
        <v>6.4</v>
      </c>
      <c r="Y13" s="63">
        <v>0.057</v>
      </c>
      <c r="Z13" s="64">
        <v>0.23</v>
      </c>
      <c r="AA13" s="64">
        <v>0.56</v>
      </c>
      <c r="AB13" s="65">
        <v>0.027</v>
      </c>
      <c r="AC13" s="64">
        <v>0.31</v>
      </c>
      <c r="AD13" s="64">
        <v>0.035</v>
      </c>
      <c r="AE13" s="64">
        <v>0.015</v>
      </c>
      <c r="AF13" s="61">
        <v>0.18</v>
      </c>
      <c r="AG13" s="63" t="s">
        <v>616</v>
      </c>
      <c r="AH13" s="64" t="s">
        <v>613</v>
      </c>
      <c r="AI13" s="64" t="s">
        <v>616</v>
      </c>
      <c r="AJ13" s="64" t="s">
        <v>608</v>
      </c>
      <c r="AK13" s="64" t="s">
        <v>608</v>
      </c>
      <c r="AL13" s="64" t="s">
        <v>609</v>
      </c>
      <c r="AM13" s="64">
        <v>2.6</v>
      </c>
      <c r="AN13" s="64" t="s">
        <v>609</v>
      </c>
      <c r="AO13" s="64" t="s">
        <v>632</v>
      </c>
      <c r="AP13" s="64">
        <v>1.9</v>
      </c>
      <c r="AQ13" s="64">
        <v>48</v>
      </c>
      <c r="AR13" s="64" t="s">
        <v>617</v>
      </c>
      <c r="AS13" s="64" t="s">
        <v>609</v>
      </c>
      <c r="AT13" s="64" t="s">
        <v>612</v>
      </c>
      <c r="AU13" s="64" t="s">
        <v>643</v>
      </c>
      <c r="AV13" s="64" t="s">
        <v>614</v>
      </c>
      <c r="AW13" s="64" t="s">
        <v>612</v>
      </c>
      <c r="AX13" s="64" t="s">
        <v>614</v>
      </c>
      <c r="AY13" s="64">
        <v>0.22</v>
      </c>
      <c r="AZ13" s="64">
        <v>0.37</v>
      </c>
      <c r="BA13" s="64" t="s">
        <v>617</v>
      </c>
      <c r="BB13" s="64">
        <v>2.2</v>
      </c>
      <c r="BC13" s="64">
        <v>0.043</v>
      </c>
      <c r="BD13" s="64">
        <v>0.093</v>
      </c>
      <c r="BE13" s="64">
        <v>0.01</v>
      </c>
      <c r="BF13" s="62" t="s">
        <v>612</v>
      </c>
      <c r="BG13" s="62">
        <v>0.05</v>
      </c>
      <c r="BH13" s="62">
        <v>0.05</v>
      </c>
      <c r="BI13" s="62">
        <v>0.25</v>
      </c>
      <c r="BJ13" s="64">
        <v>1.8</v>
      </c>
      <c r="BK13" s="63">
        <v>0.28</v>
      </c>
      <c r="BL13" s="65">
        <v>0.62</v>
      </c>
      <c r="BM13" s="65">
        <v>0.44</v>
      </c>
      <c r="BN13" s="65">
        <v>0.19</v>
      </c>
      <c r="BO13" s="65">
        <v>0.27</v>
      </c>
      <c r="BP13" s="64">
        <v>0.38</v>
      </c>
      <c r="BQ13" s="62">
        <v>0.52</v>
      </c>
      <c r="BR13" s="62">
        <v>0.11</v>
      </c>
      <c r="BS13" s="62">
        <v>1.8</v>
      </c>
      <c r="BT13" s="62">
        <v>0.74</v>
      </c>
      <c r="BU13" s="61"/>
      <c r="BV13" s="248"/>
    </row>
    <row r="14" spans="2:74" ht="19.5" customHeight="1">
      <c r="B14" s="60" t="s">
        <v>351</v>
      </c>
      <c r="C14" s="61" t="s">
        <v>408</v>
      </c>
      <c r="D14" s="264" t="s">
        <v>560</v>
      </c>
      <c r="E14" s="239">
        <v>29</v>
      </c>
      <c r="F14" s="239">
        <v>1</v>
      </c>
      <c r="G14" s="239">
        <v>26</v>
      </c>
      <c r="H14" s="62">
        <v>9</v>
      </c>
      <c r="I14" s="62">
        <v>0</v>
      </c>
      <c r="J14" s="62" t="s">
        <v>598</v>
      </c>
      <c r="K14" s="62" t="s">
        <v>560</v>
      </c>
      <c r="L14" s="62">
        <v>29</v>
      </c>
      <c r="M14" s="62">
        <v>1</v>
      </c>
      <c r="N14" s="62">
        <v>27</v>
      </c>
      <c r="O14" s="62">
        <v>9</v>
      </c>
      <c r="P14" s="62">
        <v>0</v>
      </c>
      <c r="Q14" s="63" t="s">
        <v>645</v>
      </c>
      <c r="R14" s="62">
        <v>0.7</v>
      </c>
      <c r="S14" s="62">
        <v>4</v>
      </c>
      <c r="T14" s="62">
        <v>56</v>
      </c>
      <c r="U14" s="62" t="s">
        <v>601</v>
      </c>
      <c r="V14" s="62">
        <v>1022.2</v>
      </c>
      <c r="W14" s="61">
        <v>13</v>
      </c>
      <c r="X14" s="243">
        <v>11.1</v>
      </c>
      <c r="Y14" s="63">
        <v>0.054</v>
      </c>
      <c r="Z14" s="64">
        <v>1.6</v>
      </c>
      <c r="AA14" s="64">
        <v>0.83</v>
      </c>
      <c r="AB14" s="65">
        <v>0.029</v>
      </c>
      <c r="AC14" s="64">
        <v>0.85</v>
      </c>
      <c r="AD14" s="64">
        <v>0.045</v>
      </c>
      <c r="AE14" s="64">
        <v>0.008</v>
      </c>
      <c r="AF14" s="61">
        <v>0.17</v>
      </c>
      <c r="AG14" s="63" t="s">
        <v>616</v>
      </c>
      <c r="AH14" s="64" t="s">
        <v>613</v>
      </c>
      <c r="AI14" s="64" t="s">
        <v>616</v>
      </c>
      <c r="AJ14" s="64" t="s">
        <v>608</v>
      </c>
      <c r="AK14" s="64" t="s">
        <v>608</v>
      </c>
      <c r="AL14" s="64" t="s">
        <v>609</v>
      </c>
      <c r="AM14" s="64">
        <v>3</v>
      </c>
      <c r="AN14" s="64">
        <v>2.1</v>
      </c>
      <c r="AO14" s="64" t="s">
        <v>632</v>
      </c>
      <c r="AP14" s="64">
        <v>4.4</v>
      </c>
      <c r="AQ14" s="64">
        <v>86</v>
      </c>
      <c r="AR14" s="64">
        <v>0.071</v>
      </c>
      <c r="AS14" s="64">
        <v>1.1</v>
      </c>
      <c r="AT14" s="64" t="s">
        <v>612</v>
      </c>
      <c r="AU14" s="64">
        <v>230</v>
      </c>
      <c r="AV14" s="64" t="s">
        <v>614</v>
      </c>
      <c r="AW14" s="64" t="s">
        <v>612</v>
      </c>
      <c r="AX14" s="64" t="s">
        <v>614</v>
      </c>
      <c r="AY14" s="64">
        <v>0.51</v>
      </c>
      <c r="AZ14" s="64">
        <v>0.66</v>
      </c>
      <c r="BA14" s="64" t="s">
        <v>617</v>
      </c>
      <c r="BB14" s="64">
        <v>3.8</v>
      </c>
      <c r="BC14" s="64">
        <v>0.095</v>
      </c>
      <c r="BD14" s="64">
        <v>0.18</v>
      </c>
      <c r="BE14" s="64">
        <v>0.01</v>
      </c>
      <c r="BF14" s="62" t="s">
        <v>612</v>
      </c>
      <c r="BG14" s="62">
        <v>0.05</v>
      </c>
      <c r="BH14" s="62">
        <v>0.05</v>
      </c>
      <c r="BI14" s="62">
        <v>0.25</v>
      </c>
      <c r="BJ14" s="64">
        <v>2.7</v>
      </c>
      <c r="BK14" s="63">
        <v>0.4</v>
      </c>
      <c r="BL14" s="65">
        <v>0.85</v>
      </c>
      <c r="BM14" s="65">
        <v>0.66</v>
      </c>
      <c r="BN14" s="65">
        <v>0.29</v>
      </c>
      <c r="BO14" s="65">
        <v>0.37</v>
      </c>
      <c r="BP14" s="64">
        <v>0.53</v>
      </c>
      <c r="BQ14" s="62">
        <v>0.7</v>
      </c>
      <c r="BR14" s="62">
        <v>0.15</v>
      </c>
      <c r="BS14" s="62">
        <v>2.6</v>
      </c>
      <c r="BT14" s="62">
        <v>1</v>
      </c>
      <c r="BU14" s="61"/>
      <c r="BV14" s="248"/>
    </row>
    <row r="15" spans="2:74" ht="19.5" customHeight="1">
      <c r="B15" s="60" t="s">
        <v>351</v>
      </c>
      <c r="C15" s="61" t="s">
        <v>409</v>
      </c>
      <c r="D15" s="275" t="s">
        <v>560</v>
      </c>
      <c r="E15" s="239">
        <v>29</v>
      </c>
      <c r="F15" s="239">
        <v>1</v>
      </c>
      <c r="G15" s="239">
        <v>27</v>
      </c>
      <c r="H15" s="62">
        <v>9</v>
      </c>
      <c r="I15" s="62">
        <v>0</v>
      </c>
      <c r="J15" s="62" t="s">
        <v>598</v>
      </c>
      <c r="K15" s="62" t="s">
        <v>560</v>
      </c>
      <c r="L15" s="62">
        <v>29</v>
      </c>
      <c r="M15" s="62">
        <v>1</v>
      </c>
      <c r="N15" s="62">
        <v>28</v>
      </c>
      <c r="O15" s="62">
        <v>9</v>
      </c>
      <c r="P15" s="62">
        <v>0</v>
      </c>
      <c r="Q15" s="63" t="s">
        <v>606</v>
      </c>
      <c r="R15" s="62">
        <v>1.1</v>
      </c>
      <c r="S15" s="62">
        <v>7.5</v>
      </c>
      <c r="T15" s="62">
        <v>54</v>
      </c>
      <c r="U15" s="62" t="s">
        <v>601</v>
      </c>
      <c r="V15" s="62">
        <v>1016</v>
      </c>
      <c r="W15" s="61">
        <v>10.4</v>
      </c>
      <c r="X15" s="243">
        <v>12</v>
      </c>
      <c r="Y15" s="63">
        <v>0.17</v>
      </c>
      <c r="Z15" s="64">
        <v>0.52</v>
      </c>
      <c r="AA15" s="64">
        <v>1.1</v>
      </c>
      <c r="AB15" s="65">
        <v>0.042</v>
      </c>
      <c r="AC15" s="64">
        <v>0.68</v>
      </c>
      <c r="AD15" s="64">
        <v>0.072</v>
      </c>
      <c r="AE15" s="64">
        <v>0.02</v>
      </c>
      <c r="AF15" s="61">
        <v>0.4</v>
      </c>
      <c r="AG15" s="63">
        <v>120</v>
      </c>
      <c r="AH15" s="64">
        <v>290</v>
      </c>
      <c r="AI15" s="64">
        <v>290</v>
      </c>
      <c r="AJ15" s="64">
        <v>110</v>
      </c>
      <c r="AK15" s="64">
        <v>80</v>
      </c>
      <c r="AL15" s="64" t="s">
        <v>609</v>
      </c>
      <c r="AM15" s="64">
        <v>16</v>
      </c>
      <c r="AN15" s="64">
        <v>1.3</v>
      </c>
      <c r="AO15" s="64">
        <v>4.7</v>
      </c>
      <c r="AP15" s="64">
        <v>7.5</v>
      </c>
      <c r="AQ15" s="64">
        <v>240</v>
      </c>
      <c r="AR15" s="64">
        <v>0.095</v>
      </c>
      <c r="AS15" s="64">
        <v>1.1</v>
      </c>
      <c r="AT15" s="64" t="s">
        <v>612</v>
      </c>
      <c r="AU15" s="64">
        <v>59</v>
      </c>
      <c r="AV15" s="64" t="s">
        <v>614</v>
      </c>
      <c r="AW15" s="64" t="s">
        <v>612</v>
      </c>
      <c r="AX15" s="64" t="s">
        <v>614</v>
      </c>
      <c r="AY15" s="64">
        <v>0.45</v>
      </c>
      <c r="AZ15" s="64">
        <v>0.73</v>
      </c>
      <c r="BA15" s="64" t="s">
        <v>617</v>
      </c>
      <c r="BB15" s="64">
        <v>4.9</v>
      </c>
      <c r="BC15" s="64">
        <v>0.13</v>
      </c>
      <c r="BD15" s="64">
        <v>0.17</v>
      </c>
      <c r="BE15" s="64">
        <v>0.01</v>
      </c>
      <c r="BF15" s="62" t="s">
        <v>612</v>
      </c>
      <c r="BG15" s="62">
        <v>0.05</v>
      </c>
      <c r="BH15" s="62">
        <v>0.05</v>
      </c>
      <c r="BI15" s="62">
        <v>0.25</v>
      </c>
      <c r="BJ15" s="64">
        <v>4.1</v>
      </c>
      <c r="BK15" s="63">
        <v>0.39</v>
      </c>
      <c r="BL15" s="65">
        <v>1.2</v>
      </c>
      <c r="BM15" s="65">
        <v>0.84</v>
      </c>
      <c r="BN15" s="65">
        <v>0.4</v>
      </c>
      <c r="BO15" s="65">
        <v>0.81</v>
      </c>
      <c r="BP15" s="64">
        <v>1.1</v>
      </c>
      <c r="BQ15" s="62">
        <v>0.82</v>
      </c>
      <c r="BR15" s="62">
        <v>0.12</v>
      </c>
      <c r="BS15" s="62">
        <v>3.6</v>
      </c>
      <c r="BT15" s="62">
        <v>1.2</v>
      </c>
      <c r="BU15" s="61"/>
      <c r="BV15" s="248"/>
    </row>
    <row r="16" spans="2:74" ht="19.5" customHeight="1">
      <c r="B16" s="60" t="s">
        <v>351</v>
      </c>
      <c r="C16" s="61" t="s">
        <v>410</v>
      </c>
      <c r="D16" s="275" t="s">
        <v>560</v>
      </c>
      <c r="E16" s="239">
        <v>29</v>
      </c>
      <c r="F16" s="239">
        <v>1</v>
      </c>
      <c r="G16" s="239">
        <v>28</v>
      </c>
      <c r="H16" s="62">
        <v>9</v>
      </c>
      <c r="I16" s="62">
        <v>0</v>
      </c>
      <c r="J16" s="62" t="s">
        <v>598</v>
      </c>
      <c r="K16" s="62" t="s">
        <v>560</v>
      </c>
      <c r="L16" s="62">
        <v>29</v>
      </c>
      <c r="M16" s="62">
        <v>1</v>
      </c>
      <c r="N16" s="62">
        <v>29</v>
      </c>
      <c r="O16" s="62">
        <v>9</v>
      </c>
      <c r="P16" s="62">
        <v>0</v>
      </c>
      <c r="Q16" s="63" t="s">
        <v>629</v>
      </c>
      <c r="R16" s="62">
        <v>1</v>
      </c>
      <c r="S16" s="62">
        <v>7.3</v>
      </c>
      <c r="T16" s="62">
        <v>53</v>
      </c>
      <c r="U16" s="62" t="s">
        <v>601</v>
      </c>
      <c r="V16" s="62">
        <v>1020.9</v>
      </c>
      <c r="W16" s="61">
        <v>13</v>
      </c>
      <c r="X16" s="243">
        <v>11</v>
      </c>
      <c r="Y16" s="63">
        <v>0.29</v>
      </c>
      <c r="Z16" s="64">
        <v>0.97</v>
      </c>
      <c r="AA16" s="64">
        <v>0.86</v>
      </c>
      <c r="AB16" s="65">
        <v>0.034</v>
      </c>
      <c r="AC16" s="64">
        <v>0.84</v>
      </c>
      <c r="AD16" s="64">
        <v>0.072</v>
      </c>
      <c r="AE16" s="64">
        <v>0.016</v>
      </c>
      <c r="AF16" s="61">
        <v>0.25</v>
      </c>
      <c r="AG16" s="63">
        <v>130</v>
      </c>
      <c r="AH16" s="64">
        <v>110</v>
      </c>
      <c r="AI16" s="64">
        <v>220</v>
      </c>
      <c r="AJ16" s="64">
        <v>110</v>
      </c>
      <c r="AK16" s="64">
        <v>49</v>
      </c>
      <c r="AL16" s="64" t="s">
        <v>609</v>
      </c>
      <c r="AM16" s="64">
        <v>7</v>
      </c>
      <c r="AN16" s="64">
        <v>2.3</v>
      </c>
      <c r="AO16" s="64">
        <v>2.3</v>
      </c>
      <c r="AP16" s="64">
        <v>5.9</v>
      </c>
      <c r="AQ16" s="64">
        <v>170</v>
      </c>
      <c r="AR16" s="64">
        <v>0.061</v>
      </c>
      <c r="AS16" s="64">
        <v>1.3</v>
      </c>
      <c r="AT16" s="64" t="s">
        <v>612</v>
      </c>
      <c r="AU16" s="64">
        <v>75</v>
      </c>
      <c r="AV16" s="64">
        <v>0.68</v>
      </c>
      <c r="AW16" s="64" t="s">
        <v>612</v>
      </c>
      <c r="AX16" s="64" t="s">
        <v>614</v>
      </c>
      <c r="AY16" s="64">
        <v>1.2</v>
      </c>
      <c r="AZ16" s="64">
        <v>0.74</v>
      </c>
      <c r="BA16" s="64" t="s">
        <v>617</v>
      </c>
      <c r="BB16" s="64">
        <v>3.5</v>
      </c>
      <c r="BC16" s="64">
        <v>0.094</v>
      </c>
      <c r="BD16" s="64">
        <v>0.18</v>
      </c>
      <c r="BE16" s="64">
        <v>0.01</v>
      </c>
      <c r="BF16" s="62" t="s">
        <v>612</v>
      </c>
      <c r="BG16" s="62">
        <v>0.05</v>
      </c>
      <c r="BH16" s="62">
        <v>0.05</v>
      </c>
      <c r="BI16" s="62">
        <v>0.25</v>
      </c>
      <c r="BJ16" s="64">
        <v>5.9</v>
      </c>
      <c r="BK16" s="63">
        <v>0.41</v>
      </c>
      <c r="BL16" s="65">
        <v>1.1</v>
      </c>
      <c r="BM16" s="65">
        <v>0.89</v>
      </c>
      <c r="BN16" s="65">
        <v>0.4</v>
      </c>
      <c r="BO16" s="65">
        <v>0.75</v>
      </c>
      <c r="BP16" s="64">
        <v>1.1</v>
      </c>
      <c r="BQ16" s="62">
        <v>0.7</v>
      </c>
      <c r="BR16" s="62">
        <v>0.11</v>
      </c>
      <c r="BS16" s="62">
        <v>3.6</v>
      </c>
      <c r="BT16" s="62">
        <v>1.2</v>
      </c>
      <c r="BU16" s="61"/>
      <c r="BV16" s="248"/>
    </row>
    <row r="17" spans="2:74" ht="19.5" customHeight="1" thickBot="1">
      <c r="B17" s="66" t="s">
        <v>351</v>
      </c>
      <c r="C17" s="67" t="s">
        <v>411</v>
      </c>
      <c r="D17" s="276" t="s">
        <v>560</v>
      </c>
      <c r="E17" s="68">
        <v>29</v>
      </c>
      <c r="F17" s="68">
        <v>1</v>
      </c>
      <c r="G17" s="70">
        <v>29</v>
      </c>
      <c r="H17" s="70">
        <v>9</v>
      </c>
      <c r="I17" s="68">
        <v>0</v>
      </c>
      <c r="J17" s="68" t="s">
        <v>598</v>
      </c>
      <c r="K17" s="68" t="s">
        <v>560</v>
      </c>
      <c r="L17" s="68">
        <v>29</v>
      </c>
      <c r="M17" s="68">
        <v>1</v>
      </c>
      <c r="N17" s="68">
        <v>30</v>
      </c>
      <c r="O17" s="68">
        <v>9</v>
      </c>
      <c r="P17" s="68">
        <v>0</v>
      </c>
      <c r="Q17" s="69" t="s">
        <v>645</v>
      </c>
      <c r="R17" s="68">
        <v>0.7</v>
      </c>
      <c r="S17" s="68">
        <v>7.5</v>
      </c>
      <c r="T17" s="68">
        <v>70</v>
      </c>
      <c r="U17" s="68" t="s">
        <v>601</v>
      </c>
      <c r="V17" s="68">
        <v>1010.7</v>
      </c>
      <c r="W17" s="67">
        <v>8.7</v>
      </c>
      <c r="X17" s="244">
        <v>12</v>
      </c>
      <c r="Y17" s="69">
        <v>0.051</v>
      </c>
      <c r="Z17" s="70">
        <v>1.4</v>
      </c>
      <c r="AA17" s="70">
        <v>0.74</v>
      </c>
      <c r="AB17" s="71">
        <v>0.031</v>
      </c>
      <c r="AC17" s="70">
        <v>0.78</v>
      </c>
      <c r="AD17" s="70">
        <v>0.098</v>
      </c>
      <c r="AE17" s="70">
        <v>0.0096</v>
      </c>
      <c r="AF17" s="67">
        <v>0.1</v>
      </c>
      <c r="AG17" s="69" t="s">
        <v>616</v>
      </c>
      <c r="AH17" s="70" t="s">
        <v>613</v>
      </c>
      <c r="AI17" s="70">
        <v>140</v>
      </c>
      <c r="AJ17" s="70">
        <v>120</v>
      </c>
      <c r="AK17" s="70">
        <v>44</v>
      </c>
      <c r="AL17" s="70" t="s">
        <v>609</v>
      </c>
      <c r="AM17" s="70">
        <v>3.4</v>
      </c>
      <c r="AN17" s="70">
        <v>0.99</v>
      </c>
      <c r="AO17" s="70" t="s">
        <v>632</v>
      </c>
      <c r="AP17" s="70">
        <v>2.4</v>
      </c>
      <c r="AQ17" s="70">
        <v>75</v>
      </c>
      <c r="AR17" s="70" t="s">
        <v>617</v>
      </c>
      <c r="AS17" s="70">
        <v>1.4</v>
      </c>
      <c r="AT17" s="70" t="s">
        <v>612</v>
      </c>
      <c r="AU17" s="70">
        <v>37</v>
      </c>
      <c r="AV17" s="70">
        <v>1</v>
      </c>
      <c r="AW17" s="70" t="s">
        <v>612</v>
      </c>
      <c r="AX17" s="70" t="s">
        <v>614</v>
      </c>
      <c r="AY17" s="70">
        <v>0.65</v>
      </c>
      <c r="AZ17" s="70">
        <v>0.74</v>
      </c>
      <c r="BA17" s="70" t="s">
        <v>617</v>
      </c>
      <c r="BB17" s="70">
        <v>2.2</v>
      </c>
      <c r="BC17" s="70">
        <v>0.028</v>
      </c>
      <c r="BD17" s="70">
        <v>0.073</v>
      </c>
      <c r="BE17" s="70">
        <v>0.01</v>
      </c>
      <c r="BF17" s="68" t="s">
        <v>612</v>
      </c>
      <c r="BG17" s="68">
        <v>0.05</v>
      </c>
      <c r="BH17" s="68">
        <v>0.05</v>
      </c>
      <c r="BI17" s="68">
        <v>0.25</v>
      </c>
      <c r="BJ17" s="70">
        <v>5.4</v>
      </c>
      <c r="BK17" s="69">
        <v>0.46</v>
      </c>
      <c r="BL17" s="71">
        <v>1.3</v>
      </c>
      <c r="BM17" s="71">
        <v>1.3</v>
      </c>
      <c r="BN17" s="71">
        <v>0.58</v>
      </c>
      <c r="BO17" s="71">
        <v>1</v>
      </c>
      <c r="BP17" s="70">
        <v>1.7</v>
      </c>
      <c r="BQ17" s="68">
        <v>0.68</v>
      </c>
      <c r="BR17" s="68">
        <v>0.11</v>
      </c>
      <c r="BS17" s="68">
        <v>4.6</v>
      </c>
      <c r="BT17" s="68">
        <v>1.5</v>
      </c>
      <c r="BU17" s="67"/>
      <c r="BV17" s="249"/>
    </row>
    <row r="18" spans="2:74" ht="19.5" customHeight="1">
      <c r="B18" s="60" t="s">
        <v>28</v>
      </c>
      <c r="C18" s="106" t="s">
        <v>412</v>
      </c>
      <c r="D18" s="266" t="s">
        <v>560</v>
      </c>
      <c r="E18" s="273">
        <v>29</v>
      </c>
      <c r="F18" s="273">
        <v>1</v>
      </c>
      <c r="G18" s="273">
        <v>30</v>
      </c>
      <c r="H18" s="73">
        <v>9</v>
      </c>
      <c r="I18" s="73">
        <v>0</v>
      </c>
      <c r="J18" s="73" t="s">
        <v>598</v>
      </c>
      <c r="K18" s="73" t="s">
        <v>560</v>
      </c>
      <c r="L18" s="73">
        <v>29</v>
      </c>
      <c r="M18" s="73">
        <v>1</v>
      </c>
      <c r="N18" s="73">
        <v>31</v>
      </c>
      <c r="O18" s="73">
        <v>9</v>
      </c>
      <c r="P18" s="73">
        <v>0</v>
      </c>
      <c r="Q18" s="74" t="s">
        <v>606</v>
      </c>
      <c r="R18" s="73">
        <v>3.4</v>
      </c>
      <c r="S18" s="73">
        <v>8.8</v>
      </c>
      <c r="T18" s="73">
        <v>47</v>
      </c>
      <c r="U18" s="73" t="s">
        <v>601</v>
      </c>
      <c r="V18" s="73">
        <v>1004.7</v>
      </c>
      <c r="W18" s="72">
        <v>12.1</v>
      </c>
      <c r="X18" s="245">
        <v>8.2</v>
      </c>
      <c r="Y18" s="74">
        <v>0.062</v>
      </c>
      <c r="Z18" s="75">
        <v>0.15</v>
      </c>
      <c r="AA18" s="75">
        <v>0.51</v>
      </c>
      <c r="AB18" s="76">
        <v>0.031</v>
      </c>
      <c r="AC18" s="75">
        <v>0.25</v>
      </c>
      <c r="AD18" s="75">
        <v>0.055</v>
      </c>
      <c r="AE18" s="75">
        <v>0.018</v>
      </c>
      <c r="AF18" s="72">
        <v>0.34</v>
      </c>
      <c r="AG18" s="74" t="s">
        <v>616</v>
      </c>
      <c r="AH18" s="75">
        <v>210</v>
      </c>
      <c r="AI18" s="75">
        <v>260</v>
      </c>
      <c r="AJ18" s="75">
        <v>82</v>
      </c>
      <c r="AK18" s="75">
        <v>64</v>
      </c>
      <c r="AL18" s="75" t="s">
        <v>609</v>
      </c>
      <c r="AM18" s="75">
        <v>11</v>
      </c>
      <c r="AN18" s="75">
        <v>0.63</v>
      </c>
      <c r="AO18" s="75">
        <v>1.8</v>
      </c>
      <c r="AP18" s="75">
        <v>5</v>
      </c>
      <c r="AQ18" s="75">
        <v>180</v>
      </c>
      <c r="AR18" s="75">
        <v>0.073</v>
      </c>
      <c r="AS18" s="75">
        <v>0.72</v>
      </c>
      <c r="AT18" s="75" t="s">
        <v>612</v>
      </c>
      <c r="AU18" s="75">
        <v>50</v>
      </c>
      <c r="AV18" s="75">
        <v>0.52</v>
      </c>
      <c r="AW18" s="75" t="s">
        <v>612</v>
      </c>
      <c r="AX18" s="75" t="s">
        <v>614</v>
      </c>
      <c r="AY18" s="75">
        <v>0.36</v>
      </c>
      <c r="AZ18" s="75">
        <v>0.23</v>
      </c>
      <c r="BA18" s="75" t="s">
        <v>617</v>
      </c>
      <c r="BB18" s="75">
        <v>3.2</v>
      </c>
      <c r="BC18" s="75">
        <v>0.072</v>
      </c>
      <c r="BD18" s="75">
        <v>0.097</v>
      </c>
      <c r="BE18" s="75">
        <v>0.01</v>
      </c>
      <c r="BF18" s="73" t="s">
        <v>612</v>
      </c>
      <c r="BG18" s="73">
        <v>0.05</v>
      </c>
      <c r="BH18" s="73">
        <v>0.05</v>
      </c>
      <c r="BI18" s="73">
        <v>0.25</v>
      </c>
      <c r="BJ18" s="75">
        <v>3</v>
      </c>
      <c r="BK18" s="74">
        <v>0.21</v>
      </c>
      <c r="BL18" s="76">
        <v>0.78</v>
      </c>
      <c r="BM18" s="76">
        <v>0.59</v>
      </c>
      <c r="BN18" s="76">
        <v>0.25</v>
      </c>
      <c r="BO18" s="76">
        <v>0.39</v>
      </c>
      <c r="BP18" s="75">
        <v>0.5</v>
      </c>
      <c r="BQ18" s="73">
        <v>0.52</v>
      </c>
      <c r="BR18" s="73">
        <v>0.079</v>
      </c>
      <c r="BS18" s="73">
        <v>2.2</v>
      </c>
      <c r="BT18" s="73">
        <v>0.71</v>
      </c>
      <c r="BU18" s="72"/>
      <c r="BV18" s="250"/>
    </row>
    <row r="19" spans="2:74" ht="19.5" customHeight="1">
      <c r="B19" s="60" t="s">
        <v>28</v>
      </c>
      <c r="C19" s="72" t="s">
        <v>413</v>
      </c>
      <c r="D19" s="266" t="s">
        <v>560</v>
      </c>
      <c r="E19" s="239">
        <v>29</v>
      </c>
      <c r="F19" s="239">
        <v>1</v>
      </c>
      <c r="G19" s="239">
        <v>31</v>
      </c>
      <c r="H19" s="73">
        <v>9</v>
      </c>
      <c r="I19" s="73">
        <v>0</v>
      </c>
      <c r="J19" s="73" t="s">
        <v>598</v>
      </c>
      <c r="K19" s="73" t="s">
        <v>560</v>
      </c>
      <c r="L19" s="73">
        <v>29</v>
      </c>
      <c r="M19" s="73">
        <v>2</v>
      </c>
      <c r="N19" s="73">
        <v>1</v>
      </c>
      <c r="O19" s="73">
        <v>9</v>
      </c>
      <c r="P19" s="73">
        <v>0</v>
      </c>
      <c r="Q19" s="74" t="s">
        <v>605</v>
      </c>
      <c r="R19" s="73">
        <v>2</v>
      </c>
      <c r="S19" s="73">
        <v>4.1</v>
      </c>
      <c r="T19" s="73">
        <v>39</v>
      </c>
      <c r="U19" s="73" t="s">
        <v>601</v>
      </c>
      <c r="V19" s="73">
        <v>1017.3</v>
      </c>
      <c r="W19" s="72">
        <v>14.4</v>
      </c>
      <c r="X19" s="245">
        <v>5.3</v>
      </c>
      <c r="Y19" s="74">
        <v>0.16</v>
      </c>
      <c r="Z19" s="75">
        <v>0.19</v>
      </c>
      <c r="AA19" s="75">
        <v>0.5</v>
      </c>
      <c r="AB19" s="76">
        <v>0.054</v>
      </c>
      <c r="AC19" s="75">
        <v>0.31</v>
      </c>
      <c r="AD19" s="75">
        <v>0.033</v>
      </c>
      <c r="AE19" s="75">
        <v>0.025</v>
      </c>
      <c r="AF19" s="72">
        <v>0.3</v>
      </c>
      <c r="AG19" s="74">
        <v>130</v>
      </c>
      <c r="AH19" s="75">
        <v>98</v>
      </c>
      <c r="AI19" s="75">
        <v>160</v>
      </c>
      <c r="AJ19" s="75">
        <v>50</v>
      </c>
      <c r="AK19" s="75" t="s">
        <v>608</v>
      </c>
      <c r="AL19" s="75" t="s">
        <v>609</v>
      </c>
      <c r="AM19" s="75">
        <v>6.6</v>
      </c>
      <c r="AN19" s="75" t="s">
        <v>609</v>
      </c>
      <c r="AO19" s="75" t="s">
        <v>632</v>
      </c>
      <c r="AP19" s="75">
        <v>3.7</v>
      </c>
      <c r="AQ19" s="75">
        <v>110</v>
      </c>
      <c r="AR19" s="75" t="s">
        <v>617</v>
      </c>
      <c r="AS19" s="75">
        <v>0.53</v>
      </c>
      <c r="AT19" s="75" t="s">
        <v>612</v>
      </c>
      <c r="AU19" s="75" t="s">
        <v>643</v>
      </c>
      <c r="AV19" s="75" t="s">
        <v>614</v>
      </c>
      <c r="AW19" s="75" t="s">
        <v>612</v>
      </c>
      <c r="AX19" s="75" t="s">
        <v>614</v>
      </c>
      <c r="AY19" s="75">
        <v>0.47</v>
      </c>
      <c r="AZ19" s="75">
        <v>0.13</v>
      </c>
      <c r="BA19" s="75" t="s">
        <v>617</v>
      </c>
      <c r="BB19" s="75">
        <v>2.3</v>
      </c>
      <c r="BC19" s="75">
        <v>0.069</v>
      </c>
      <c r="BD19" s="75">
        <v>0.095</v>
      </c>
      <c r="BE19" s="75">
        <v>0.01</v>
      </c>
      <c r="BF19" s="73" t="s">
        <v>612</v>
      </c>
      <c r="BG19" s="73">
        <v>0.05</v>
      </c>
      <c r="BH19" s="73">
        <v>0.05</v>
      </c>
      <c r="BI19" s="73">
        <v>0.25</v>
      </c>
      <c r="BJ19" s="75">
        <v>2</v>
      </c>
      <c r="BK19" s="74">
        <v>0.23</v>
      </c>
      <c r="BL19" s="76">
        <v>0.56</v>
      </c>
      <c r="BM19" s="76">
        <v>0.43</v>
      </c>
      <c r="BN19" s="76">
        <v>0.17</v>
      </c>
      <c r="BO19" s="76">
        <v>0.2</v>
      </c>
      <c r="BP19" s="75">
        <v>0.34</v>
      </c>
      <c r="BQ19" s="73">
        <v>0.36</v>
      </c>
      <c r="BR19" s="73">
        <v>0.059</v>
      </c>
      <c r="BS19" s="73">
        <v>1.6</v>
      </c>
      <c r="BT19" s="73">
        <v>0.56</v>
      </c>
      <c r="BU19" s="72"/>
      <c r="BV19" s="250"/>
    </row>
    <row r="20" spans="2:74" ht="19.5" customHeight="1">
      <c r="B20" s="50" t="s">
        <v>28</v>
      </c>
      <c r="C20" s="77" t="s">
        <v>414</v>
      </c>
      <c r="D20" s="267" t="s">
        <v>560</v>
      </c>
      <c r="E20" s="78">
        <v>29</v>
      </c>
      <c r="F20" s="78">
        <v>2</v>
      </c>
      <c r="G20" s="80">
        <v>1</v>
      </c>
      <c r="H20" s="78">
        <v>9</v>
      </c>
      <c r="I20" s="78">
        <v>0</v>
      </c>
      <c r="J20" s="78" t="s">
        <v>598</v>
      </c>
      <c r="K20" s="78" t="s">
        <v>560</v>
      </c>
      <c r="L20" s="78">
        <v>29</v>
      </c>
      <c r="M20" s="78">
        <v>2</v>
      </c>
      <c r="N20" s="78">
        <v>2</v>
      </c>
      <c r="O20" s="78">
        <v>9</v>
      </c>
      <c r="P20" s="78">
        <v>0</v>
      </c>
      <c r="Q20" s="79" t="s">
        <v>629</v>
      </c>
      <c r="R20" s="78">
        <v>2.7</v>
      </c>
      <c r="S20" s="78">
        <v>4.7</v>
      </c>
      <c r="T20" s="78">
        <v>40</v>
      </c>
      <c r="U20" s="78" t="s">
        <v>601</v>
      </c>
      <c r="V20" s="78">
        <v>1008.4</v>
      </c>
      <c r="W20" s="77">
        <v>13.5</v>
      </c>
      <c r="X20" s="246">
        <v>8.1</v>
      </c>
      <c r="Y20" s="79">
        <v>0.036</v>
      </c>
      <c r="Z20" s="80">
        <v>0.92</v>
      </c>
      <c r="AA20" s="80">
        <v>0.57</v>
      </c>
      <c r="AB20" s="81">
        <v>0.032</v>
      </c>
      <c r="AC20" s="80">
        <v>0.5</v>
      </c>
      <c r="AD20" s="80">
        <v>0.038</v>
      </c>
      <c r="AE20" s="80">
        <v>0.02</v>
      </c>
      <c r="AF20" s="77">
        <v>0.43</v>
      </c>
      <c r="AG20" s="79">
        <v>110</v>
      </c>
      <c r="AH20" s="80">
        <v>220</v>
      </c>
      <c r="AI20" s="80">
        <v>350</v>
      </c>
      <c r="AJ20" s="80">
        <v>82</v>
      </c>
      <c r="AK20" s="80">
        <v>82</v>
      </c>
      <c r="AL20" s="80" t="s">
        <v>609</v>
      </c>
      <c r="AM20" s="80">
        <v>14</v>
      </c>
      <c r="AN20" s="80">
        <v>0.7</v>
      </c>
      <c r="AO20" s="80">
        <v>2.5</v>
      </c>
      <c r="AP20" s="80">
        <v>6.1</v>
      </c>
      <c r="AQ20" s="80">
        <v>210</v>
      </c>
      <c r="AR20" s="80">
        <v>0.081</v>
      </c>
      <c r="AS20" s="80">
        <v>0.73</v>
      </c>
      <c r="AT20" s="80" t="s">
        <v>612</v>
      </c>
      <c r="AU20" s="80">
        <v>54</v>
      </c>
      <c r="AV20" s="80" t="s">
        <v>614</v>
      </c>
      <c r="AW20" s="80" t="s">
        <v>612</v>
      </c>
      <c r="AX20" s="80" t="s">
        <v>614</v>
      </c>
      <c r="AY20" s="80">
        <v>0.35</v>
      </c>
      <c r="AZ20" s="80">
        <v>0.54</v>
      </c>
      <c r="BA20" s="80" t="s">
        <v>617</v>
      </c>
      <c r="BB20" s="80">
        <v>4.2</v>
      </c>
      <c r="BC20" s="80">
        <v>0.053</v>
      </c>
      <c r="BD20" s="80">
        <v>0.12</v>
      </c>
      <c r="BE20" s="80">
        <v>0.01</v>
      </c>
      <c r="BF20" s="78" t="s">
        <v>612</v>
      </c>
      <c r="BG20" s="78">
        <v>0.05</v>
      </c>
      <c r="BH20" s="78">
        <v>0.05</v>
      </c>
      <c r="BI20" s="78">
        <v>0.25</v>
      </c>
      <c r="BJ20" s="80">
        <v>3.4</v>
      </c>
      <c r="BK20" s="79">
        <v>0.23</v>
      </c>
      <c r="BL20" s="81">
        <v>0.58</v>
      </c>
      <c r="BM20" s="81">
        <v>0.53</v>
      </c>
      <c r="BN20" s="81">
        <v>0.23</v>
      </c>
      <c r="BO20" s="81">
        <v>0.37</v>
      </c>
      <c r="BP20" s="80">
        <v>0.51</v>
      </c>
      <c r="BQ20" s="78">
        <v>0.54</v>
      </c>
      <c r="BR20" s="78">
        <v>0.09</v>
      </c>
      <c r="BS20" s="78">
        <v>1.9</v>
      </c>
      <c r="BT20" s="78">
        <v>0.77</v>
      </c>
      <c r="BU20" s="77"/>
      <c r="BV20" s="251"/>
    </row>
    <row r="21" spans="2:74" ht="19.5" customHeight="1">
      <c r="B21" s="82"/>
      <c r="C21" s="83"/>
      <c r="D21" s="83"/>
      <c r="E21" s="83"/>
      <c r="F21" s="83"/>
      <c r="G21" s="278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</row>
    <row r="22" spans="2:74" ht="18.75" customHeight="1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</row>
    <row r="23" spans="2:74" ht="19.5" customHeight="1">
      <c r="B23" s="349" t="s">
        <v>0</v>
      </c>
      <c r="C23" s="350"/>
      <c r="D23" s="357"/>
      <c r="E23" s="358"/>
      <c r="F23" s="358"/>
      <c r="G23" s="358"/>
      <c r="H23" s="358"/>
      <c r="I23" s="358"/>
      <c r="J23" s="358"/>
      <c r="K23" s="358"/>
      <c r="L23" s="358"/>
      <c r="M23" s="358"/>
      <c r="N23" s="358"/>
      <c r="O23" s="358"/>
      <c r="P23" s="359"/>
      <c r="Q23" s="357"/>
      <c r="R23" s="358"/>
      <c r="S23" s="358"/>
      <c r="T23" s="358"/>
      <c r="U23" s="358"/>
      <c r="V23" s="358"/>
      <c r="W23" s="359"/>
      <c r="X23" s="84"/>
      <c r="Y23" s="59">
        <v>0.006</v>
      </c>
      <c r="Z23" s="58">
        <v>0.003</v>
      </c>
      <c r="AA23" s="58">
        <v>0.002</v>
      </c>
      <c r="AB23" s="59">
        <v>0.007</v>
      </c>
      <c r="AC23" s="58">
        <v>0.014</v>
      </c>
      <c r="AD23" s="58">
        <v>0.006</v>
      </c>
      <c r="AE23" s="58">
        <v>0.003</v>
      </c>
      <c r="AF23" s="55">
        <v>0.032</v>
      </c>
      <c r="AG23" s="59">
        <v>80</v>
      </c>
      <c r="AH23" s="58">
        <v>69</v>
      </c>
      <c r="AI23" s="58">
        <v>80</v>
      </c>
      <c r="AJ23" s="58">
        <v>40</v>
      </c>
      <c r="AK23" s="58">
        <v>40</v>
      </c>
      <c r="AL23" s="58">
        <v>0.5</v>
      </c>
      <c r="AM23" s="58">
        <v>1.7</v>
      </c>
      <c r="AN23" s="58">
        <v>0.5</v>
      </c>
      <c r="AO23" s="58">
        <v>1.5</v>
      </c>
      <c r="AP23" s="58">
        <v>0.5</v>
      </c>
      <c r="AQ23" s="58">
        <v>40</v>
      </c>
      <c r="AR23" s="58">
        <v>0.05</v>
      </c>
      <c r="AS23" s="58">
        <v>0.5</v>
      </c>
      <c r="AT23" s="58">
        <v>5</v>
      </c>
      <c r="AU23" s="58">
        <v>30</v>
      </c>
      <c r="AV23" s="58">
        <v>0.5</v>
      </c>
      <c r="AW23" s="58">
        <v>5</v>
      </c>
      <c r="AX23" s="58">
        <v>0.5</v>
      </c>
      <c r="AY23" s="58">
        <v>0.1</v>
      </c>
      <c r="AZ23" s="58">
        <v>0.1</v>
      </c>
      <c r="BA23" s="58">
        <v>0.05</v>
      </c>
      <c r="BB23" s="58">
        <v>1</v>
      </c>
      <c r="BC23" s="58">
        <v>0.02</v>
      </c>
      <c r="BD23" s="58">
        <v>0.02</v>
      </c>
      <c r="BE23" s="58">
        <v>0.02</v>
      </c>
      <c r="BF23" s="56">
        <v>5</v>
      </c>
      <c r="BG23" s="85">
        <v>0.1</v>
      </c>
      <c r="BH23" s="85">
        <v>0.1</v>
      </c>
      <c r="BI23" s="85">
        <v>0.5</v>
      </c>
      <c r="BJ23" s="86">
        <v>0.5</v>
      </c>
      <c r="BK23" s="57">
        <v>0.01</v>
      </c>
      <c r="BL23" s="59">
        <v>0.03</v>
      </c>
      <c r="BM23" s="59">
        <v>0.02</v>
      </c>
      <c r="BN23" s="59">
        <v>0.01</v>
      </c>
      <c r="BO23" s="59">
        <v>0</v>
      </c>
      <c r="BP23" s="58">
        <v>0</v>
      </c>
      <c r="BQ23" s="56">
        <v>0</v>
      </c>
      <c r="BR23" s="56">
        <v>0</v>
      </c>
      <c r="BS23" s="56"/>
      <c r="BT23" s="56"/>
      <c r="BU23" s="55"/>
      <c r="BV23" s="252"/>
    </row>
    <row r="24" spans="2:74" ht="19.5" customHeight="1">
      <c r="B24" s="351" t="s">
        <v>1</v>
      </c>
      <c r="C24" s="352"/>
      <c r="D24" s="360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2"/>
      <c r="Q24" s="360"/>
      <c r="R24" s="361"/>
      <c r="S24" s="361"/>
      <c r="T24" s="361"/>
      <c r="U24" s="361"/>
      <c r="V24" s="361"/>
      <c r="W24" s="362"/>
      <c r="X24" s="87"/>
      <c r="Y24" s="81">
        <v>0.022</v>
      </c>
      <c r="Z24" s="80">
        <v>0.011</v>
      </c>
      <c r="AA24" s="80">
        <v>0.01</v>
      </c>
      <c r="AB24" s="81">
        <v>0.024</v>
      </c>
      <c r="AC24" s="80">
        <v>0.047</v>
      </c>
      <c r="AD24" s="80">
        <v>0.02</v>
      </c>
      <c r="AE24" s="80">
        <v>0.009</v>
      </c>
      <c r="AF24" s="77">
        <v>0.11</v>
      </c>
      <c r="AG24" s="81">
        <v>420</v>
      </c>
      <c r="AH24" s="80">
        <v>230</v>
      </c>
      <c r="AI24" s="80">
        <v>420</v>
      </c>
      <c r="AJ24" s="80">
        <v>420</v>
      </c>
      <c r="AK24" s="80">
        <v>80</v>
      </c>
      <c r="AL24" s="80">
        <v>5</v>
      </c>
      <c r="AM24" s="80">
        <v>5.7</v>
      </c>
      <c r="AN24" s="80">
        <v>1</v>
      </c>
      <c r="AO24" s="80">
        <v>5</v>
      </c>
      <c r="AP24" s="80">
        <v>5</v>
      </c>
      <c r="AQ24" s="80">
        <v>80</v>
      </c>
      <c r="AR24" s="80">
        <v>0.1</v>
      </c>
      <c r="AS24" s="80">
        <v>1</v>
      </c>
      <c r="AT24" s="80">
        <v>10</v>
      </c>
      <c r="AU24" s="80">
        <v>100</v>
      </c>
      <c r="AV24" s="80">
        <v>0.5</v>
      </c>
      <c r="AW24" s="80">
        <v>10</v>
      </c>
      <c r="AX24" s="80">
        <v>1</v>
      </c>
      <c r="AY24" s="80">
        <v>0.5</v>
      </c>
      <c r="AZ24" s="80">
        <v>0.5</v>
      </c>
      <c r="BA24" s="80">
        <v>0.1</v>
      </c>
      <c r="BB24" s="80">
        <v>5</v>
      </c>
      <c r="BC24" s="80">
        <v>0.06</v>
      </c>
      <c r="BD24" s="80">
        <v>0.05</v>
      </c>
      <c r="BE24" s="80">
        <v>0.06</v>
      </c>
      <c r="BF24" s="78">
        <v>10</v>
      </c>
      <c r="BG24" s="78">
        <v>0.5</v>
      </c>
      <c r="BH24" s="78">
        <v>0.5</v>
      </c>
      <c r="BI24" s="78">
        <v>1</v>
      </c>
      <c r="BJ24" s="80">
        <v>1</v>
      </c>
      <c r="BK24" s="79">
        <v>0.03</v>
      </c>
      <c r="BL24" s="81">
        <v>0.08</v>
      </c>
      <c r="BM24" s="81">
        <v>0.06</v>
      </c>
      <c r="BN24" s="81">
        <v>0.03</v>
      </c>
      <c r="BO24" s="81">
        <v>0</v>
      </c>
      <c r="BP24" s="80">
        <v>0</v>
      </c>
      <c r="BQ24" s="78">
        <v>0</v>
      </c>
      <c r="BR24" s="78">
        <v>0</v>
      </c>
      <c r="BS24" s="78"/>
      <c r="BT24" s="78"/>
      <c r="BU24" s="77"/>
      <c r="BV24" s="251"/>
    </row>
    <row r="25" spans="2:74" ht="19.5" customHeight="1">
      <c r="B25" s="353" t="s">
        <v>29</v>
      </c>
      <c r="C25" s="342"/>
      <c r="D25" s="347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41"/>
      <c r="Q25" s="336"/>
      <c r="R25" s="333"/>
      <c r="S25" s="333"/>
      <c r="T25" s="333"/>
      <c r="U25" s="333"/>
      <c r="V25" s="333"/>
      <c r="W25" s="341"/>
      <c r="X25" s="341"/>
      <c r="Y25" s="333"/>
      <c r="Z25" s="333"/>
      <c r="AA25" s="344"/>
      <c r="AB25" s="333"/>
      <c r="AC25" s="333"/>
      <c r="AD25" s="333"/>
      <c r="AE25" s="333"/>
      <c r="AF25" s="333"/>
      <c r="AG25" s="336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3"/>
      <c r="BE25" s="333"/>
      <c r="BF25" s="333"/>
      <c r="BG25" s="333"/>
      <c r="BH25" s="333"/>
      <c r="BI25" s="333"/>
      <c r="BJ25" s="333"/>
      <c r="BK25" s="336"/>
      <c r="BL25" s="333"/>
      <c r="BM25" s="333"/>
      <c r="BN25" s="333"/>
      <c r="BO25" s="333"/>
      <c r="BP25" s="333"/>
      <c r="BQ25" s="333"/>
      <c r="BR25" s="333"/>
      <c r="BS25" s="333"/>
      <c r="BT25" s="333"/>
      <c r="BU25" s="344"/>
      <c r="BV25" s="339"/>
    </row>
    <row r="26" spans="2:74" ht="19.5" customHeight="1">
      <c r="B26" s="353"/>
      <c r="C26" s="342"/>
      <c r="D26" s="353"/>
      <c r="E26" s="355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42"/>
      <c r="Q26" s="337"/>
      <c r="R26" s="334"/>
      <c r="S26" s="334"/>
      <c r="T26" s="334"/>
      <c r="U26" s="334"/>
      <c r="V26" s="334"/>
      <c r="W26" s="342"/>
      <c r="X26" s="342"/>
      <c r="Y26" s="334"/>
      <c r="Z26" s="334"/>
      <c r="AA26" s="345"/>
      <c r="AB26" s="334"/>
      <c r="AC26" s="334"/>
      <c r="AD26" s="334"/>
      <c r="AE26" s="334"/>
      <c r="AF26" s="334"/>
      <c r="AG26" s="337"/>
      <c r="AH26" s="334"/>
      <c r="AI26" s="334"/>
      <c r="AJ26" s="334"/>
      <c r="AK26" s="334"/>
      <c r="AL26" s="334"/>
      <c r="AM26" s="334"/>
      <c r="AN26" s="334"/>
      <c r="AO26" s="334"/>
      <c r="AP26" s="334"/>
      <c r="AQ26" s="334"/>
      <c r="AR26" s="334"/>
      <c r="AS26" s="334"/>
      <c r="AT26" s="334"/>
      <c r="AU26" s="334"/>
      <c r="AV26" s="334"/>
      <c r="AW26" s="334"/>
      <c r="AX26" s="334"/>
      <c r="AY26" s="334"/>
      <c r="AZ26" s="334"/>
      <c r="BA26" s="334"/>
      <c r="BB26" s="334"/>
      <c r="BC26" s="334"/>
      <c r="BD26" s="334"/>
      <c r="BE26" s="334"/>
      <c r="BF26" s="334"/>
      <c r="BG26" s="334"/>
      <c r="BH26" s="334"/>
      <c r="BI26" s="334"/>
      <c r="BJ26" s="334"/>
      <c r="BK26" s="337"/>
      <c r="BL26" s="334"/>
      <c r="BM26" s="334"/>
      <c r="BN26" s="334"/>
      <c r="BO26" s="334"/>
      <c r="BP26" s="334"/>
      <c r="BQ26" s="334"/>
      <c r="BR26" s="334"/>
      <c r="BS26" s="334"/>
      <c r="BT26" s="334"/>
      <c r="BU26" s="345"/>
      <c r="BV26" s="340"/>
    </row>
    <row r="27" spans="2:74" ht="19.5" customHeight="1">
      <c r="B27" s="348"/>
      <c r="C27" s="343"/>
      <c r="D27" s="348"/>
      <c r="E27" s="356"/>
      <c r="F27" s="356"/>
      <c r="G27" s="356"/>
      <c r="H27" s="356"/>
      <c r="I27" s="356"/>
      <c r="J27" s="356"/>
      <c r="K27" s="356"/>
      <c r="L27" s="356"/>
      <c r="M27" s="356"/>
      <c r="N27" s="356"/>
      <c r="O27" s="356"/>
      <c r="P27" s="343"/>
      <c r="Q27" s="338"/>
      <c r="R27" s="335"/>
      <c r="S27" s="335"/>
      <c r="T27" s="335"/>
      <c r="U27" s="335"/>
      <c r="V27" s="335"/>
      <c r="W27" s="343"/>
      <c r="X27" s="343"/>
      <c r="Y27" s="335"/>
      <c r="Z27" s="335"/>
      <c r="AA27" s="346"/>
      <c r="AB27" s="335"/>
      <c r="AC27" s="335"/>
      <c r="AD27" s="335"/>
      <c r="AE27" s="335"/>
      <c r="AF27" s="335"/>
      <c r="AG27" s="338"/>
      <c r="AH27" s="335"/>
      <c r="AI27" s="335"/>
      <c r="AJ27" s="335"/>
      <c r="AK27" s="335"/>
      <c r="AL27" s="335"/>
      <c r="AM27" s="335"/>
      <c r="AN27" s="335"/>
      <c r="AO27" s="335"/>
      <c r="AP27" s="335"/>
      <c r="AQ27" s="335"/>
      <c r="AR27" s="335"/>
      <c r="AS27" s="335"/>
      <c r="AT27" s="335"/>
      <c r="AU27" s="335"/>
      <c r="AV27" s="335"/>
      <c r="AW27" s="335"/>
      <c r="AX27" s="335"/>
      <c r="AY27" s="335"/>
      <c r="AZ27" s="335"/>
      <c r="BA27" s="335"/>
      <c r="BB27" s="335"/>
      <c r="BC27" s="335"/>
      <c r="BD27" s="335"/>
      <c r="BE27" s="335"/>
      <c r="BF27" s="335"/>
      <c r="BG27" s="335"/>
      <c r="BH27" s="335"/>
      <c r="BI27" s="335"/>
      <c r="BJ27" s="335"/>
      <c r="BK27" s="338"/>
      <c r="BL27" s="335"/>
      <c r="BM27" s="335"/>
      <c r="BN27" s="335"/>
      <c r="BO27" s="335"/>
      <c r="BP27" s="335"/>
      <c r="BQ27" s="335"/>
      <c r="BR27" s="335"/>
      <c r="BS27" s="335"/>
      <c r="BT27" s="335"/>
      <c r="BU27" s="346"/>
      <c r="BV27" s="293"/>
    </row>
    <row r="28" spans="2:74" ht="17.25">
      <c r="B28" s="39"/>
      <c r="C28" s="39"/>
      <c r="D28" s="88" t="s">
        <v>90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R28" s="39"/>
      <c r="S28" s="39"/>
      <c r="T28" s="39"/>
      <c r="U28" s="39"/>
      <c r="V28" s="39"/>
      <c r="W28" s="39"/>
      <c r="X28" s="8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</row>
    <row r="29" spans="2:74" ht="17.25">
      <c r="B29" s="39"/>
      <c r="C29" s="39"/>
      <c r="D29" s="269" t="s">
        <v>552</v>
      </c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1"/>
      <c r="R29" s="270"/>
      <c r="S29" s="270"/>
      <c r="T29" s="270"/>
      <c r="U29" s="270"/>
      <c r="V29" s="270"/>
      <c r="W29" s="270"/>
      <c r="X29" s="269"/>
      <c r="Y29" s="270"/>
      <c r="Z29" s="270"/>
      <c r="AA29" s="270"/>
      <c r="AB29" s="270"/>
      <c r="AC29" s="270"/>
      <c r="AD29" s="270"/>
      <c r="AE29" s="270"/>
      <c r="AF29" s="270"/>
      <c r="AG29" s="270"/>
      <c r="AH29" s="270"/>
      <c r="AI29" s="270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</row>
    <row r="30" spans="2:74" ht="23.25" customHeight="1">
      <c r="B30" s="39"/>
      <c r="C30" s="39"/>
      <c r="D30" s="269" t="s">
        <v>563</v>
      </c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</row>
  </sheetData>
  <sheetProtection/>
  <mergeCells count="75">
    <mergeCell ref="D2:I2"/>
    <mergeCell ref="D4:P4"/>
    <mergeCell ref="Q4:W4"/>
    <mergeCell ref="Y4:AF4"/>
    <mergeCell ref="AG4:BJ4"/>
    <mergeCell ref="BK4:BU4"/>
    <mergeCell ref="B5:C6"/>
    <mergeCell ref="D5:P5"/>
    <mergeCell ref="Q5:Q6"/>
    <mergeCell ref="D6:E6"/>
    <mergeCell ref="K6:L6"/>
    <mergeCell ref="B23:C23"/>
    <mergeCell ref="D23:P24"/>
    <mergeCell ref="Q23:W24"/>
    <mergeCell ref="B24:C24"/>
    <mergeCell ref="B25:C27"/>
    <mergeCell ref="D25:P27"/>
    <mergeCell ref="Q25:Q27"/>
    <mergeCell ref="R25:R27"/>
    <mergeCell ref="S25:S27"/>
    <mergeCell ref="T25:T27"/>
    <mergeCell ref="U25:U27"/>
    <mergeCell ref="V25:V27"/>
    <mergeCell ref="W25:W27"/>
    <mergeCell ref="X25:X27"/>
    <mergeCell ref="Y25:Y27"/>
    <mergeCell ref="Z25:Z27"/>
    <mergeCell ref="AA25:AA27"/>
    <mergeCell ref="AB25:AB27"/>
    <mergeCell ref="AC25:AC27"/>
    <mergeCell ref="AD25:AD27"/>
    <mergeCell ref="AE25:AE27"/>
    <mergeCell ref="AF25:AF27"/>
    <mergeCell ref="AG25:AG27"/>
    <mergeCell ref="AH25:AH27"/>
    <mergeCell ref="AI25:AI27"/>
    <mergeCell ref="AJ25:AJ27"/>
    <mergeCell ref="AK25:AK27"/>
    <mergeCell ref="AL25:AL27"/>
    <mergeCell ref="AM25:AM27"/>
    <mergeCell ref="AN25:AN27"/>
    <mergeCell ref="AO25:AO27"/>
    <mergeCell ref="AP25:AP27"/>
    <mergeCell ref="AQ25:AQ27"/>
    <mergeCell ref="AR25:AR27"/>
    <mergeCell ref="AS25:AS27"/>
    <mergeCell ref="AT25:AT27"/>
    <mergeCell ref="AU25:AU27"/>
    <mergeCell ref="AV25:AV27"/>
    <mergeCell ref="AW25:AW27"/>
    <mergeCell ref="AX25:AX27"/>
    <mergeCell ref="AY25:AY27"/>
    <mergeCell ref="AZ25:AZ27"/>
    <mergeCell ref="BA25:BA27"/>
    <mergeCell ref="BB25:BB27"/>
    <mergeCell ref="BC25:BC27"/>
    <mergeCell ref="BD25:BD27"/>
    <mergeCell ref="BE25:BE27"/>
    <mergeCell ref="BF25:BF27"/>
    <mergeCell ref="BG25:BG27"/>
    <mergeCell ref="BH25:BH27"/>
    <mergeCell ref="BI25:BI27"/>
    <mergeCell ref="BJ25:BJ27"/>
    <mergeCell ref="BK25:BK27"/>
    <mergeCell ref="BL25:BL27"/>
    <mergeCell ref="BM25:BM27"/>
    <mergeCell ref="BN25:BN27"/>
    <mergeCell ref="BO25:BO27"/>
    <mergeCell ref="BP25:BP27"/>
    <mergeCell ref="BQ25:BQ27"/>
    <mergeCell ref="BR25:BR27"/>
    <mergeCell ref="BS25:BS27"/>
    <mergeCell ref="BT25:BT27"/>
    <mergeCell ref="BU25:BU27"/>
    <mergeCell ref="BV25:BV27"/>
  </mergeCells>
  <dataValidations count="1">
    <dataValidation type="list" allowBlank="1" sqref="Y3:Z3">
      <formula1>$Y$31:$Y$37</formula1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T47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7.625" style="115" customWidth="1"/>
    <col min="2" max="5" width="7.625" style="123" customWidth="1"/>
    <col min="6" max="7" width="7.625" style="115" customWidth="1"/>
    <col min="8" max="8" width="7.625" style="116" customWidth="1"/>
    <col min="9" max="38" width="6.625" style="115" customWidth="1"/>
    <col min="39" max="39" width="6.625" style="117" customWidth="1"/>
    <col min="40" max="40" width="8.625" style="115" customWidth="1"/>
    <col min="41" max="44" width="8.625" style="123" customWidth="1"/>
    <col min="45" max="45" width="7.625" style="139" customWidth="1"/>
    <col min="46" max="49" width="7.625" style="140" customWidth="1"/>
    <col min="50" max="56" width="7.625" style="121" customWidth="1"/>
    <col min="57" max="57" width="9.00390625" style="115" customWidth="1"/>
    <col min="58" max="71" width="9.00390625" style="116" customWidth="1"/>
    <col min="72" max="16384" width="9.00390625" style="115" customWidth="1"/>
  </cols>
  <sheetData>
    <row r="1" spans="1:49" ht="15" customHeight="1">
      <c r="A1" s="113" t="s">
        <v>527</v>
      </c>
      <c r="B1" s="114"/>
      <c r="C1" s="114"/>
      <c r="D1" s="114"/>
      <c r="E1" s="114"/>
      <c r="AN1" s="113" t="s">
        <v>447</v>
      </c>
      <c r="AO1" s="114"/>
      <c r="AP1" s="114"/>
      <c r="AQ1" s="114"/>
      <c r="AR1" s="114"/>
      <c r="AS1" s="118"/>
      <c r="AT1" s="119"/>
      <c r="AU1" s="120"/>
      <c r="AV1" s="120"/>
      <c r="AW1" s="121"/>
    </row>
    <row r="2" spans="1:49" ht="15" customHeight="1">
      <c r="A2" s="122"/>
      <c r="AN2" s="122"/>
      <c r="AS2" s="124"/>
      <c r="AT2" s="120"/>
      <c r="AU2" s="120"/>
      <c r="AV2" s="120"/>
      <c r="AW2" s="121"/>
    </row>
    <row r="3" spans="1:56" ht="15" customHeight="1">
      <c r="A3" s="125" t="s">
        <v>448</v>
      </c>
      <c r="B3" s="126"/>
      <c r="C3" s="127"/>
      <c r="D3" s="128"/>
      <c r="E3" s="129"/>
      <c r="F3" s="129"/>
      <c r="AG3" s="117"/>
      <c r="AH3" s="130"/>
      <c r="AI3" s="130"/>
      <c r="AJ3" s="130"/>
      <c r="AK3" s="130"/>
      <c r="AL3" s="114"/>
      <c r="AM3" s="130"/>
      <c r="AN3" s="125" t="s">
        <v>448</v>
      </c>
      <c r="AO3" s="131">
        <f>B3</f>
        <v>0</v>
      </c>
      <c r="AP3" s="125"/>
      <c r="AQ3" s="132"/>
      <c r="AR3" s="133"/>
      <c r="AS3" s="134"/>
      <c r="AT3" s="121"/>
      <c r="AU3" s="121"/>
      <c r="AV3" s="121"/>
      <c r="AW3" s="121"/>
      <c r="AY3" s="116"/>
      <c r="AZ3" s="116"/>
      <c r="BA3" s="116"/>
      <c r="BB3" s="116"/>
      <c r="BC3" s="116"/>
      <c r="BD3" s="116"/>
    </row>
    <row r="4" spans="1:56" ht="15" customHeight="1">
      <c r="A4" s="125" t="s">
        <v>449</v>
      </c>
      <c r="B4" s="126"/>
      <c r="C4" s="135"/>
      <c r="D4" s="125"/>
      <c r="E4" s="125" t="s">
        <v>450</v>
      </c>
      <c r="F4" s="136"/>
      <c r="AA4" s="117"/>
      <c r="AG4" s="117"/>
      <c r="AH4" s="130"/>
      <c r="AI4" s="130"/>
      <c r="AJ4" s="130"/>
      <c r="AK4" s="130"/>
      <c r="AL4" s="114"/>
      <c r="AM4" s="130"/>
      <c r="AN4" s="125" t="s">
        <v>449</v>
      </c>
      <c r="AO4" s="131">
        <f>B4</f>
        <v>0</v>
      </c>
      <c r="AP4" s="131"/>
      <c r="AQ4" s="125"/>
      <c r="AR4" s="125" t="str">
        <f>E4</f>
        <v>担当者：</v>
      </c>
      <c r="AS4" s="125">
        <f>F4</f>
        <v>0</v>
      </c>
      <c r="AT4" s="121"/>
      <c r="AU4" s="121"/>
      <c r="AV4" s="121"/>
      <c r="AW4" s="121"/>
      <c r="AY4" s="116"/>
      <c r="AZ4" s="116"/>
      <c r="BA4" s="116"/>
      <c r="BB4" s="116"/>
      <c r="BC4" s="116"/>
      <c r="BD4" s="116"/>
    </row>
    <row r="5" spans="1:44" ht="15" customHeight="1" thickBot="1">
      <c r="A5" s="122"/>
      <c r="B5" s="137"/>
      <c r="C5" s="137"/>
      <c r="D5" s="137"/>
      <c r="E5" s="137"/>
      <c r="F5" s="122"/>
      <c r="G5" s="122"/>
      <c r="H5" s="138"/>
      <c r="I5" s="255" t="s">
        <v>544</v>
      </c>
      <c r="AN5" s="122"/>
      <c r="AO5" s="114"/>
      <c r="AP5" s="114"/>
      <c r="AQ5" s="114"/>
      <c r="AR5" s="114"/>
    </row>
    <row r="6" spans="1:58" ht="15" customHeight="1" thickBot="1">
      <c r="A6" s="141"/>
      <c r="B6" s="142" t="s">
        <v>451</v>
      </c>
      <c r="C6" s="137"/>
      <c r="D6" s="137"/>
      <c r="E6" s="137"/>
      <c r="F6" s="129"/>
      <c r="I6" s="256"/>
      <c r="J6" s="255" t="s">
        <v>543</v>
      </c>
      <c r="K6" s="258" t="s">
        <v>545</v>
      </c>
      <c r="Y6" s="255"/>
      <c r="Z6" s="255"/>
      <c r="AA6" s="255"/>
      <c r="AN6" s="125" t="s">
        <v>452</v>
      </c>
      <c r="AO6" s="135" t="s">
        <v>453</v>
      </c>
      <c r="AP6" s="114"/>
      <c r="AQ6" s="114"/>
      <c r="AR6" s="114"/>
      <c r="AW6" s="121"/>
      <c r="BF6" s="143" t="s">
        <v>454</v>
      </c>
    </row>
    <row r="7" spans="2:58" ht="15" customHeight="1" thickBot="1">
      <c r="B7" s="114"/>
      <c r="C7" s="114"/>
      <c r="D7" s="114"/>
      <c r="E7" s="114"/>
      <c r="AO7" s="114"/>
      <c r="AP7" s="114"/>
      <c r="AQ7" s="114"/>
      <c r="AR7" s="114"/>
      <c r="AS7" s="118"/>
      <c r="BF7" s="144"/>
    </row>
    <row r="8" spans="1:71" s="122" customFormat="1" ht="15" customHeight="1">
      <c r="A8" s="145"/>
      <c r="B8" s="364" t="s">
        <v>455</v>
      </c>
      <c r="C8" s="365"/>
      <c r="D8" s="365"/>
      <c r="E8" s="365"/>
      <c r="F8" s="366" t="s">
        <v>456</v>
      </c>
      <c r="G8" s="367"/>
      <c r="H8" s="368"/>
      <c r="I8" s="369" t="s">
        <v>457</v>
      </c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8"/>
      <c r="Y8" s="369" t="s">
        <v>458</v>
      </c>
      <c r="Z8" s="367"/>
      <c r="AA8" s="367"/>
      <c r="AB8" s="367"/>
      <c r="AC8" s="367"/>
      <c r="AD8" s="367"/>
      <c r="AE8" s="367"/>
      <c r="AF8" s="368"/>
      <c r="AG8" s="369" t="s">
        <v>459</v>
      </c>
      <c r="AH8" s="367"/>
      <c r="AI8" s="367"/>
      <c r="AJ8" s="368"/>
      <c r="AK8" s="369" t="s">
        <v>460</v>
      </c>
      <c r="AL8" s="370"/>
      <c r="AM8" s="146"/>
      <c r="AN8" s="145"/>
      <c r="AO8" s="364" t="s">
        <v>455</v>
      </c>
      <c r="AP8" s="365"/>
      <c r="AQ8" s="365"/>
      <c r="AR8" s="365"/>
      <c r="AS8" s="371" t="s">
        <v>461</v>
      </c>
      <c r="AT8" s="372"/>
      <c r="AU8" s="372"/>
      <c r="AV8" s="373"/>
      <c r="AW8" s="374" t="s">
        <v>462</v>
      </c>
      <c r="AX8" s="375"/>
      <c r="AY8" s="375"/>
      <c r="AZ8" s="375"/>
      <c r="BA8" s="375"/>
      <c r="BB8" s="375"/>
      <c r="BC8" s="375"/>
      <c r="BD8" s="376"/>
      <c r="BF8" s="377" t="s">
        <v>463</v>
      </c>
      <c r="BG8" s="378"/>
      <c r="BH8" s="378"/>
      <c r="BI8" s="378"/>
      <c r="BJ8" s="378"/>
      <c r="BK8" s="378"/>
      <c r="BL8" s="378"/>
      <c r="BM8" s="378"/>
      <c r="BN8" s="147"/>
      <c r="BO8" s="147"/>
      <c r="BP8" s="147"/>
      <c r="BQ8" s="147"/>
      <c r="BR8" s="147"/>
      <c r="BS8" s="148"/>
    </row>
    <row r="9" spans="1:71" s="122" customFormat="1" ht="15" customHeight="1">
      <c r="A9" s="149" t="s">
        <v>464</v>
      </c>
      <c r="B9" s="379" t="s">
        <v>465</v>
      </c>
      <c r="C9" s="380"/>
      <c r="D9" s="379" t="s">
        <v>466</v>
      </c>
      <c r="E9" s="380"/>
      <c r="F9" s="150" t="s">
        <v>467</v>
      </c>
      <c r="G9" s="151" t="s">
        <v>468</v>
      </c>
      <c r="H9" s="152" t="s">
        <v>469</v>
      </c>
      <c r="I9" s="381" t="s">
        <v>470</v>
      </c>
      <c r="J9" s="382"/>
      <c r="K9" s="381" t="s">
        <v>471</v>
      </c>
      <c r="L9" s="382"/>
      <c r="M9" s="381" t="s">
        <v>472</v>
      </c>
      <c r="N9" s="382"/>
      <c r="O9" s="381" t="s">
        <v>473</v>
      </c>
      <c r="P9" s="382"/>
      <c r="Q9" s="381" t="s">
        <v>474</v>
      </c>
      <c r="R9" s="382"/>
      <c r="S9" s="381" t="s">
        <v>475</v>
      </c>
      <c r="T9" s="382"/>
      <c r="U9" s="381" t="s">
        <v>476</v>
      </c>
      <c r="V9" s="382"/>
      <c r="W9" s="381" t="s">
        <v>477</v>
      </c>
      <c r="X9" s="382"/>
      <c r="Y9" s="381" t="s">
        <v>470</v>
      </c>
      <c r="Z9" s="382"/>
      <c r="AA9" s="381" t="s">
        <v>471</v>
      </c>
      <c r="AB9" s="382"/>
      <c r="AC9" s="381" t="s">
        <v>472</v>
      </c>
      <c r="AD9" s="382"/>
      <c r="AE9" s="381" t="s">
        <v>473</v>
      </c>
      <c r="AF9" s="382"/>
      <c r="AG9" s="381" t="s">
        <v>470</v>
      </c>
      <c r="AH9" s="382"/>
      <c r="AI9" s="381" t="s">
        <v>472</v>
      </c>
      <c r="AJ9" s="382"/>
      <c r="AK9" s="381" t="s">
        <v>473</v>
      </c>
      <c r="AL9" s="383"/>
      <c r="AM9" s="146"/>
      <c r="AN9" s="149" t="s">
        <v>478</v>
      </c>
      <c r="AO9" s="379" t="s">
        <v>465</v>
      </c>
      <c r="AP9" s="380"/>
      <c r="AQ9" s="379" t="s">
        <v>466</v>
      </c>
      <c r="AR9" s="380"/>
      <c r="AS9" s="384" t="s">
        <v>479</v>
      </c>
      <c r="AT9" s="386" t="s">
        <v>480</v>
      </c>
      <c r="AU9" s="386" t="s">
        <v>481</v>
      </c>
      <c r="AV9" s="386" t="s">
        <v>482</v>
      </c>
      <c r="AW9" s="386" t="s">
        <v>483</v>
      </c>
      <c r="AX9" s="386" t="s">
        <v>484</v>
      </c>
      <c r="AY9" s="386" t="s">
        <v>485</v>
      </c>
      <c r="AZ9" s="386" t="s">
        <v>486</v>
      </c>
      <c r="BA9" s="386" t="s">
        <v>487</v>
      </c>
      <c r="BB9" s="386" t="s">
        <v>488</v>
      </c>
      <c r="BC9" s="386" t="s">
        <v>490</v>
      </c>
      <c r="BD9" s="392" t="s">
        <v>491</v>
      </c>
      <c r="BF9" s="394" t="s">
        <v>470</v>
      </c>
      <c r="BG9" s="388" t="s">
        <v>471</v>
      </c>
      <c r="BH9" s="388" t="s">
        <v>472</v>
      </c>
      <c r="BI9" s="388" t="s">
        <v>473</v>
      </c>
      <c r="BJ9" s="388" t="s">
        <v>474</v>
      </c>
      <c r="BK9" s="388" t="s">
        <v>475</v>
      </c>
      <c r="BL9" s="388" t="s">
        <v>489</v>
      </c>
      <c r="BM9" s="390" t="s">
        <v>491</v>
      </c>
      <c r="BN9" s="153" t="s">
        <v>492</v>
      </c>
      <c r="BO9" s="153" t="s">
        <v>493</v>
      </c>
      <c r="BP9" s="153" t="s">
        <v>494</v>
      </c>
      <c r="BQ9" s="153" t="s">
        <v>495</v>
      </c>
      <c r="BR9" s="153" t="s">
        <v>496</v>
      </c>
      <c r="BS9" s="154" t="s">
        <v>497</v>
      </c>
    </row>
    <row r="10" spans="1:71" s="163" customFormat="1" ht="15" customHeight="1" thickBot="1">
      <c r="A10" s="155"/>
      <c r="B10" s="156" t="s">
        <v>498</v>
      </c>
      <c r="C10" s="157" t="s">
        <v>56</v>
      </c>
      <c r="D10" s="156" t="s">
        <v>498</v>
      </c>
      <c r="E10" s="157" t="s">
        <v>56</v>
      </c>
      <c r="F10" s="158" t="s">
        <v>499</v>
      </c>
      <c r="G10" s="158" t="s">
        <v>500</v>
      </c>
      <c r="H10" s="158" t="s">
        <v>500</v>
      </c>
      <c r="I10" s="159" t="s">
        <v>502</v>
      </c>
      <c r="J10" s="159" t="s">
        <v>504</v>
      </c>
      <c r="K10" s="159" t="s">
        <v>502</v>
      </c>
      <c r="L10" s="159" t="s">
        <v>504</v>
      </c>
      <c r="M10" s="159" t="s">
        <v>502</v>
      </c>
      <c r="N10" s="159" t="s">
        <v>504</v>
      </c>
      <c r="O10" s="159" t="s">
        <v>502</v>
      </c>
      <c r="P10" s="159" t="s">
        <v>504</v>
      </c>
      <c r="Q10" s="159" t="s">
        <v>502</v>
      </c>
      <c r="R10" s="159" t="s">
        <v>504</v>
      </c>
      <c r="S10" s="159" t="s">
        <v>502</v>
      </c>
      <c r="T10" s="159" t="s">
        <v>504</v>
      </c>
      <c r="U10" s="159" t="s">
        <v>502</v>
      </c>
      <c r="V10" s="159" t="s">
        <v>504</v>
      </c>
      <c r="W10" s="159" t="s">
        <v>502</v>
      </c>
      <c r="X10" s="159" t="s">
        <v>504</v>
      </c>
      <c r="Y10" s="159" t="s">
        <v>502</v>
      </c>
      <c r="Z10" s="159" t="s">
        <v>504</v>
      </c>
      <c r="AA10" s="159" t="s">
        <v>502</v>
      </c>
      <c r="AB10" s="159" t="s">
        <v>504</v>
      </c>
      <c r="AC10" s="159" t="s">
        <v>502</v>
      </c>
      <c r="AD10" s="159" t="s">
        <v>504</v>
      </c>
      <c r="AE10" s="159" t="s">
        <v>502</v>
      </c>
      <c r="AF10" s="159" t="s">
        <v>504</v>
      </c>
      <c r="AG10" s="159" t="s">
        <v>502</v>
      </c>
      <c r="AH10" s="159" t="s">
        <v>504</v>
      </c>
      <c r="AI10" s="159" t="s">
        <v>502</v>
      </c>
      <c r="AJ10" s="159" t="s">
        <v>504</v>
      </c>
      <c r="AK10" s="159" t="s">
        <v>502</v>
      </c>
      <c r="AL10" s="160" t="s">
        <v>504</v>
      </c>
      <c r="AM10" s="281"/>
      <c r="AN10" s="155"/>
      <c r="AO10" s="161" t="s">
        <v>506</v>
      </c>
      <c r="AP10" s="162" t="s">
        <v>508</v>
      </c>
      <c r="AQ10" s="161" t="s">
        <v>506</v>
      </c>
      <c r="AR10" s="162" t="s">
        <v>508</v>
      </c>
      <c r="AS10" s="385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93"/>
      <c r="BF10" s="395"/>
      <c r="BG10" s="389"/>
      <c r="BH10" s="389"/>
      <c r="BI10" s="389"/>
      <c r="BJ10" s="389"/>
      <c r="BK10" s="389"/>
      <c r="BL10" s="389"/>
      <c r="BM10" s="391"/>
      <c r="BN10" s="164"/>
      <c r="BO10" s="164"/>
      <c r="BP10" s="164"/>
      <c r="BQ10" s="164"/>
      <c r="BR10" s="164"/>
      <c r="BS10" s="165"/>
    </row>
    <row r="11" spans="1:71" s="122" customFormat="1" ht="15" customHeight="1">
      <c r="A11" s="166"/>
      <c r="B11" s="167"/>
      <c r="C11" s="168"/>
      <c r="D11" s="167"/>
      <c r="E11" s="168"/>
      <c r="F11" s="169"/>
      <c r="G11" s="170"/>
      <c r="H11" s="171">
        <f aca="true" t="shared" si="0" ref="H11:H16">G11*(20+273)/(F11+273)</f>
        <v>0</v>
      </c>
      <c r="I11" s="172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73"/>
      <c r="AM11" s="280"/>
      <c r="AN11" s="174">
        <f aca="true" t="shared" si="1" ref="AN11:AR24">A11</f>
        <v>0</v>
      </c>
      <c r="AO11" s="175">
        <f t="shared" si="1"/>
        <v>0</v>
      </c>
      <c r="AP11" s="176">
        <f t="shared" si="1"/>
        <v>0</v>
      </c>
      <c r="AQ11" s="175">
        <f t="shared" si="1"/>
        <v>0</v>
      </c>
      <c r="AR11" s="176">
        <f t="shared" si="1"/>
        <v>0</v>
      </c>
      <c r="AS11" s="177" t="e">
        <f>1000/96.06*(Y11-Z11+AG11-AH11)*$I$6/H11</f>
        <v>#DIV/0!</v>
      </c>
      <c r="AT11" s="178" t="e">
        <f>1000/62.01*(AA11-AB11)*$I$6/H11</f>
        <v>#DIV/0!</v>
      </c>
      <c r="AU11" s="178" t="e">
        <f>1000/35.45*(AC11-AD11+AI11-AJ11)*$I$6/H11</f>
        <v>#DIV/0!</v>
      </c>
      <c r="AV11" s="179" t="e">
        <f>1000/18.04*(AE11-AF11+AK11-AL11)*$I$6/H11</f>
        <v>#DIV/0!</v>
      </c>
      <c r="AW11" s="180" t="e">
        <f>1000/96.06*(I11-J11)*$I$6/H11</f>
        <v>#DIV/0!</v>
      </c>
      <c r="AX11" s="180" t="e">
        <f>1000/62.01*(K11-L11)*$I$6/H11</f>
        <v>#DIV/0!</v>
      </c>
      <c r="AY11" s="180" t="e">
        <f>1000/35.45*(M11-N11)*$I$6/H11</f>
        <v>#DIV/0!</v>
      </c>
      <c r="AZ11" s="181" t="e">
        <f>1000/18.04*(O11-P11)*$I$6/H11</f>
        <v>#DIV/0!</v>
      </c>
      <c r="BA11" s="181" t="e">
        <f>1000/22.99*(Q11-R11)*$I$6/H11</f>
        <v>#DIV/0!</v>
      </c>
      <c r="BB11" s="181" t="e">
        <f>1000/39.1*(S11-T11)*$I$6/H11</f>
        <v>#DIV/0!</v>
      </c>
      <c r="BC11" s="181" t="e">
        <f>1000/24.31*(U11-V11)*$I$6/H11</f>
        <v>#DIV/0!</v>
      </c>
      <c r="BD11" s="182" t="e">
        <f>1000/40*(W11-X11)*$I$6/H11</f>
        <v>#DIV/0!</v>
      </c>
      <c r="BF11" s="183">
        <f aca="true" t="shared" si="2" ref="BF11:BF24">(I11-J11)/48.03*1000</f>
        <v>0</v>
      </c>
      <c r="BG11" s="184">
        <f aca="true" t="shared" si="3" ref="BG11:BG24">(K11-L11)/62.01*1000</f>
        <v>0</v>
      </c>
      <c r="BH11" s="184">
        <f aca="true" t="shared" si="4" ref="BH11:BH24">(M11-N11)/35.45*1000</f>
        <v>0</v>
      </c>
      <c r="BI11" s="184">
        <f aca="true" t="shared" si="5" ref="BI11:BI24">(O11-P11)/18.04*1000</f>
        <v>0</v>
      </c>
      <c r="BJ11" s="184">
        <f aca="true" t="shared" si="6" ref="BJ11:BJ24">(Q11-R11)/22.99*1000</f>
        <v>0</v>
      </c>
      <c r="BK11" s="184">
        <f aca="true" t="shared" si="7" ref="BK11:BK24">(S11-T11)/39.1*1000</f>
        <v>0</v>
      </c>
      <c r="BL11" s="184">
        <f aca="true" t="shared" si="8" ref="BL11:BL24">(U11-V11)/12.16*1000</f>
        <v>0</v>
      </c>
      <c r="BM11" s="184">
        <f aca="true" t="shared" si="9" ref="BM11:BM24">(W11-X11)/20.04*1000</f>
        <v>0</v>
      </c>
      <c r="BN11" s="184">
        <f aca="true" t="shared" si="10" ref="BN11:BN24">SUM(BF11:BH11)</f>
        <v>0</v>
      </c>
      <c r="BO11" s="184">
        <f aca="true" t="shared" si="11" ref="BO11:BO24">SUM(BI11:BM11)</f>
        <v>0</v>
      </c>
      <c r="BP11" s="184">
        <f aca="true" t="shared" si="12" ref="BP11:BP24">BN11+BO11</f>
        <v>0</v>
      </c>
      <c r="BQ11" s="184" t="e">
        <f aca="true" t="shared" si="13" ref="BQ11:BQ24">(BO11-BN11)/BP11*100</f>
        <v>#DIV/0!</v>
      </c>
      <c r="BR11" s="184">
        <f aca="true" t="shared" si="14" ref="BR11:BR24">IF(BP11&lt;50,30,IF(BP11&lt;=100,15,8))</f>
        <v>30</v>
      </c>
      <c r="BS11" s="185" t="e">
        <f aca="true" t="shared" si="15" ref="BS11:BS24">IF(ABS(BQ11)&lt;BR11,"○","×")</f>
        <v>#DIV/0!</v>
      </c>
    </row>
    <row r="12" spans="1:71" s="122" customFormat="1" ht="15" customHeight="1">
      <c r="A12" s="166"/>
      <c r="B12" s="167"/>
      <c r="C12" s="168"/>
      <c r="D12" s="167"/>
      <c r="E12" s="168"/>
      <c r="F12" s="169"/>
      <c r="G12" s="170"/>
      <c r="H12" s="171">
        <f t="shared" si="0"/>
        <v>0</v>
      </c>
      <c r="I12" s="172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73"/>
      <c r="AM12" s="186"/>
      <c r="AN12" s="174">
        <f t="shared" si="1"/>
        <v>0</v>
      </c>
      <c r="AO12" s="175">
        <f t="shared" si="1"/>
        <v>0</v>
      </c>
      <c r="AP12" s="176">
        <f t="shared" si="1"/>
        <v>0</v>
      </c>
      <c r="AQ12" s="175">
        <f t="shared" si="1"/>
        <v>0</v>
      </c>
      <c r="AR12" s="176">
        <f t="shared" si="1"/>
        <v>0</v>
      </c>
      <c r="AS12" s="177" t="e">
        <f aca="true" t="shared" si="16" ref="AS12:AS24">1000/96.06*(Y12-Z12+AG12-AH12)*$I$6/H12</f>
        <v>#DIV/0!</v>
      </c>
      <c r="AT12" s="180" t="e">
        <f aca="true" t="shared" si="17" ref="AT12:AT24">1000/62.01*(AA12-AB12)*$I$6/H12</f>
        <v>#DIV/0!</v>
      </c>
      <c r="AU12" s="178" t="e">
        <f aca="true" t="shared" si="18" ref="AU12:AU24">1000/35.45*(AC12-AD12+AI12-AJ12)*$I$6/H12</f>
        <v>#DIV/0!</v>
      </c>
      <c r="AV12" s="179" t="e">
        <f aca="true" t="shared" si="19" ref="AV12:AV24">1000/18.04*(AE12-AF12+AK12-AL12)*$I$6/H12</f>
        <v>#DIV/0!</v>
      </c>
      <c r="AW12" s="180" t="e">
        <f aca="true" t="shared" si="20" ref="AW12:AW24">1000/96.06*(I12-J12)*$I$6/H12</f>
        <v>#DIV/0!</v>
      </c>
      <c r="AX12" s="180" t="e">
        <f aca="true" t="shared" si="21" ref="AX12:AX24">1000/62.01*(K12-L12)*$I$6/H12</f>
        <v>#DIV/0!</v>
      </c>
      <c r="AY12" s="180" t="e">
        <f aca="true" t="shared" si="22" ref="AY12:AY24">1000/35.45*(M12-N12)*$I$6/H12</f>
        <v>#DIV/0!</v>
      </c>
      <c r="AZ12" s="181" t="e">
        <f aca="true" t="shared" si="23" ref="AZ12:AZ24">1000/18.04*(O12-P12)*$I$6/H12</f>
        <v>#DIV/0!</v>
      </c>
      <c r="BA12" s="181" t="e">
        <f aca="true" t="shared" si="24" ref="BA12:BA24">1000/22.99*(Q12-R12)*$I$6/H12</f>
        <v>#DIV/0!</v>
      </c>
      <c r="BB12" s="181" t="e">
        <f aca="true" t="shared" si="25" ref="BB12:BB24">1000/39.1*(S12-T12)*$I$6/H12</f>
        <v>#DIV/0!</v>
      </c>
      <c r="BC12" s="181" t="e">
        <f aca="true" t="shared" si="26" ref="BC12:BC24">1000/24.31*(U12-V12)*$I$6/H12</f>
        <v>#DIV/0!</v>
      </c>
      <c r="BD12" s="182" t="e">
        <f aca="true" t="shared" si="27" ref="BD12:BD24">1000/40*(W12-X12)*$I$6/H12</f>
        <v>#DIV/0!</v>
      </c>
      <c r="BF12" s="187">
        <f t="shared" si="2"/>
        <v>0</v>
      </c>
      <c r="BG12" s="188">
        <f t="shared" si="3"/>
        <v>0</v>
      </c>
      <c r="BH12" s="188">
        <f t="shared" si="4"/>
        <v>0</v>
      </c>
      <c r="BI12" s="188">
        <f t="shared" si="5"/>
        <v>0</v>
      </c>
      <c r="BJ12" s="188">
        <f t="shared" si="6"/>
        <v>0</v>
      </c>
      <c r="BK12" s="188">
        <f t="shared" si="7"/>
        <v>0</v>
      </c>
      <c r="BL12" s="188">
        <f t="shared" si="8"/>
        <v>0</v>
      </c>
      <c r="BM12" s="188">
        <f t="shared" si="9"/>
        <v>0</v>
      </c>
      <c r="BN12" s="188">
        <f t="shared" si="10"/>
        <v>0</v>
      </c>
      <c r="BO12" s="188">
        <f t="shared" si="11"/>
        <v>0</v>
      </c>
      <c r="BP12" s="188">
        <f t="shared" si="12"/>
        <v>0</v>
      </c>
      <c r="BQ12" s="188" t="e">
        <f t="shared" si="13"/>
        <v>#DIV/0!</v>
      </c>
      <c r="BR12" s="188">
        <f t="shared" si="14"/>
        <v>30</v>
      </c>
      <c r="BS12" s="189" t="e">
        <f t="shared" si="15"/>
        <v>#DIV/0!</v>
      </c>
    </row>
    <row r="13" spans="1:71" s="122" customFormat="1" ht="15" customHeight="1">
      <c r="A13" s="166"/>
      <c r="B13" s="167"/>
      <c r="C13" s="168"/>
      <c r="D13" s="167"/>
      <c r="E13" s="168"/>
      <c r="F13" s="169"/>
      <c r="G13" s="170"/>
      <c r="H13" s="171">
        <f t="shared" si="0"/>
        <v>0</v>
      </c>
      <c r="I13" s="172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73"/>
      <c r="AM13" s="128"/>
      <c r="AN13" s="174">
        <f t="shared" si="1"/>
        <v>0</v>
      </c>
      <c r="AO13" s="175">
        <f t="shared" si="1"/>
        <v>0</v>
      </c>
      <c r="AP13" s="176">
        <f t="shared" si="1"/>
        <v>0</v>
      </c>
      <c r="AQ13" s="175">
        <f t="shared" si="1"/>
        <v>0</v>
      </c>
      <c r="AR13" s="176">
        <f t="shared" si="1"/>
        <v>0</v>
      </c>
      <c r="AS13" s="177" t="e">
        <f t="shared" si="16"/>
        <v>#DIV/0!</v>
      </c>
      <c r="AT13" s="180" t="e">
        <f t="shared" si="17"/>
        <v>#DIV/0!</v>
      </c>
      <c r="AU13" s="178" t="e">
        <f t="shared" si="18"/>
        <v>#DIV/0!</v>
      </c>
      <c r="AV13" s="179" t="e">
        <f t="shared" si="19"/>
        <v>#DIV/0!</v>
      </c>
      <c r="AW13" s="180" t="e">
        <f t="shared" si="20"/>
        <v>#DIV/0!</v>
      </c>
      <c r="AX13" s="180" t="e">
        <f t="shared" si="21"/>
        <v>#DIV/0!</v>
      </c>
      <c r="AY13" s="180" t="e">
        <f t="shared" si="22"/>
        <v>#DIV/0!</v>
      </c>
      <c r="AZ13" s="181" t="e">
        <f t="shared" si="23"/>
        <v>#DIV/0!</v>
      </c>
      <c r="BA13" s="181" t="e">
        <f t="shared" si="24"/>
        <v>#DIV/0!</v>
      </c>
      <c r="BB13" s="181" t="e">
        <f t="shared" si="25"/>
        <v>#DIV/0!</v>
      </c>
      <c r="BC13" s="181" t="e">
        <f t="shared" si="26"/>
        <v>#DIV/0!</v>
      </c>
      <c r="BD13" s="182" t="e">
        <f t="shared" si="27"/>
        <v>#DIV/0!</v>
      </c>
      <c r="BF13" s="187">
        <f t="shared" si="2"/>
        <v>0</v>
      </c>
      <c r="BG13" s="188">
        <f t="shared" si="3"/>
        <v>0</v>
      </c>
      <c r="BH13" s="188">
        <f t="shared" si="4"/>
        <v>0</v>
      </c>
      <c r="BI13" s="188">
        <f t="shared" si="5"/>
        <v>0</v>
      </c>
      <c r="BJ13" s="188">
        <f t="shared" si="6"/>
        <v>0</v>
      </c>
      <c r="BK13" s="188">
        <f t="shared" si="7"/>
        <v>0</v>
      </c>
      <c r="BL13" s="188">
        <f t="shared" si="8"/>
        <v>0</v>
      </c>
      <c r="BM13" s="188">
        <f t="shared" si="9"/>
        <v>0</v>
      </c>
      <c r="BN13" s="188">
        <f t="shared" si="10"/>
        <v>0</v>
      </c>
      <c r="BO13" s="188">
        <f t="shared" si="11"/>
        <v>0</v>
      </c>
      <c r="BP13" s="188">
        <f t="shared" si="12"/>
        <v>0</v>
      </c>
      <c r="BQ13" s="188" t="e">
        <f t="shared" si="13"/>
        <v>#DIV/0!</v>
      </c>
      <c r="BR13" s="188">
        <f t="shared" si="14"/>
        <v>30</v>
      </c>
      <c r="BS13" s="189" t="e">
        <f t="shared" si="15"/>
        <v>#DIV/0!</v>
      </c>
    </row>
    <row r="14" spans="1:71" s="122" customFormat="1" ht="15" customHeight="1">
      <c r="A14" s="166"/>
      <c r="B14" s="167"/>
      <c r="C14" s="168"/>
      <c r="D14" s="167"/>
      <c r="E14" s="168"/>
      <c r="F14" s="169"/>
      <c r="G14" s="170"/>
      <c r="H14" s="171">
        <f t="shared" si="0"/>
        <v>0</v>
      </c>
      <c r="I14" s="172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73"/>
      <c r="AM14" s="128"/>
      <c r="AN14" s="174">
        <f t="shared" si="1"/>
        <v>0</v>
      </c>
      <c r="AO14" s="175">
        <f t="shared" si="1"/>
        <v>0</v>
      </c>
      <c r="AP14" s="176">
        <f t="shared" si="1"/>
        <v>0</v>
      </c>
      <c r="AQ14" s="175">
        <f t="shared" si="1"/>
        <v>0</v>
      </c>
      <c r="AR14" s="176">
        <f t="shared" si="1"/>
        <v>0</v>
      </c>
      <c r="AS14" s="177" t="e">
        <f t="shared" si="16"/>
        <v>#DIV/0!</v>
      </c>
      <c r="AT14" s="178" t="e">
        <f t="shared" si="17"/>
        <v>#DIV/0!</v>
      </c>
      <c r="AU14" s="171" t="e">
        <f t="shared" si="18"/>
        <v>#DIV/0!</v>
      </c>
      <c r="AV14" s="179" t="e">
        <f t="shared" si="19"/>
        <v>#DIV/0!</v>
      </c>
      <c r="AW14" s="180" t="e">
        <f t="shared" si="20"/>
        <v>#DIV/0!</v>
      </c>
      <c r="AX14" s="180" t="e">
        <f t="shared" si="21"/>
        <v>#DIV/0!</v>
      </c>
      <c r="AY14" s="180" t="e">
        <f t="shared" si="22"/>
        <v>#DIV/0!</v>
      </c>
      <c r="AZ14" s="181" t="e">
        <f t="shared" si="23"/>
        <v>#DIV/0!</v>
      </c>
      <c r="BA14" s="181" t="e">
        <f t="shared" si="24"/>
        <v>#DIV/0!</v>
      </c>
      <c r="BB14" s="181" t="e">
        <f t="shared" si="25"/>
        <v>#DIV/0!</v>
      </c>
      <c r="BC14" s="181" t="e">
        <f t="shared" si="26"/>
        <v>#DIV/0!</v>
      </c>
      <c r="BD14" s="182" t="e">
        <f t="shared" si="27"/>
        <v>#DIV/0!</v>
      </c>
      <c r="BF14" s="187">
        <f t="shared" si="2"/>
        <v>0</v>
      </c>
      <c r="BG14" s="188">
        <f t="shared" si="3"/>
        <v>0</v>
      </c>
      <c r="BH14" s="188">
        <f t="shared" si="4"/>
        <v>0</v>
      </c>
      <c r="BI14" s="188">
        <f t="shared" si="5"/>
        <v>0</v>
      </c>
      <c r="BJ14" s="188">
        <f t="shared" si="6"/>
        <v>0</v>
      </c>
      <c r="BK14" s="188">
        <f t="shared" si="7"/>
        <v>0</v>
      </c>
      <c r="BL14" s="188">
        <f t="shared" si="8"/>
        <v>0</v>
      </c>
      <c r="BM14" s="188">
        <f t="shared" si="9"/>
        <v>0</v>
      </c>
      <c r="BN14" s="188">
        <f t="shared" si="10"/>
        <v>0</v>
      </c>
      <c r="BO14" s="188">
        <f t="shared" si="11"/>
        <v>0</v>
      </c>
      <c r="BP14" s="188">
        <f t="shared" si="12"/>
        <v>0</v>
      </c>
      <c r="BQ14" s="188" t="e">
        <f t="shared" si="13"/>
        <v>#DIV/0!</v>
      </c>
      <c r="BR14" s="188">
        <f t="shared" si="14"/>
        <v>30</v>
      </c>
      <c r="BS14" s="189" t="e">
        <f t="shared" si="15"/>
        <v>#DIV/0!</v>
      </c>
    </row>
    <row r="15" spans="1:71" s="122" customFormat="1" ht="15" customHeight="1">
      <c r="A15" s="166"/>
      <c r="B15" s="167"/>
      <c r="C15" s="168"/>
      <c r="D15" s="167"/>
      <c r="E15" s="168"/>
      <c r="F15" s="169"/>
      <c r="G15" s="170"/>
      <c r="H15" s="171">
        <f t="shared" si="0"/>
        <v>0</v>
      </c>
      <c r="I15" s="172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73"/>
      <c r="AM15" s="128"/>
      <c r="AN15" s="174">
        <f t="shared" si="1"/>
        <v>0</v>
      </c>
      <c r="AO15" s="175">
        <f t="shared" si="1"/>
        <v>0</v>
      </c>
      <c r="AP15" s="176">
        <f t="shared" si="1"/>
        <v>0</v>
      </c>
      <c r="AQ15" s="175">
        <f t="shared" si="1"/>
        <v>0</v>
      </c>
      <c r="AR15" s="176">
        <f t="shared" si="1"/>
        <v>0</v>
      </c>
      <c r="AS15" s="177" t="e">
        <f t="shared" si="16"/>
        <v>#DIV/0!</v>
      </c>
      <c r="AT15" s="178" t="e">
        <f t="shared" si="17"/>
        <v>#DIV/0!</v>
      </c>
      <c r="AU15" s="178" t="e">
        <f t="shared" si="18"/>
        <v>#DIV/0!</v>
      </c>
      <c r="AV15" s="179" t="e">
        <f t="shared" si="19"/>
        <v>#DIV/0!</v>
      </c>
      <c r="AW15" s="180" t="e">
        <f t="shared" si="20"/>
        <v>#DIV/0!</v>
      </c>
      <c r="AX15" s="180" t="e">
        <f t="shared" si="21"/>
        <v>#DIV/0!</v>
      </c>
      <c r="AY15" s="180" t="e">
        <f t="shared" si="22"/>
        <v>#DIV/0!</v>
      </c>
      <c r="AZ15" s="181" t="e">
        <f t="shared" si="23"/>
        <v>#DIV/0!</v>
      </c>
      <c r="BA15" s="181" t="e">
        <f t="shared" si="24"/>
        <v>#DIV/0!</v>
      </c>
      <c r="BB15" s="181" t="e">
        <f t="shared" si="25"/>
        <v>#DIV/0!</v>
      </c>
      <c r="BC15" s="181" t="e">
        <f t="shared" si="26"/>
        <v>#DIV/0!</v>
      </c>
      <c r="BD15" s="182" t="e">
        <f t="shared" si="27"/>
        <v>#DIV/0!</v>
      </c>
      <c r="BF15" s="187">
        <f t="shared" si="2"/>
        <v>0</v>
      </c>
      <c r="BG15" s="188">
        <f t="shared" si="3"/>
        <v>0</v>
      </c>
      <c r="BH15" s="188">
        <f t="shared" si="4"/>
        <v>0</v>
      </c>
      <c r="BI15" s="188">
        <f t="shared" si="5"/>
        <v>0</v>
      </c>
      <c r="BJ15" s="188">
        <f t="shared" si="6"/>
        <v>0</v>
      </c>
      <c r="BK15" s="188">
        <f t="shared" si="7"/>
        <v>0</v>
      </c>
      <c r="BL15" s="188">
        <f t="shared" si="8"/>
        <v>0</v>
      </c>
      <c r="BM15" s="188">
        <f t="shared" si="9"/>
        <v>0</v>
      </c>
      <c r="BN15" s="188">
        <f t="shared" si="10"/>
        <v>0</v>
      </c>
      <c r="BO15" s="188">
        <f t="shared" si="11"/>
        <v>0</v>
      </c>
      <c r="BP15" s="188">
        <f t="shared" si="12"/>
        <v>0</v>
      </c>
      <c r="BQ15" s="188" t="e">
        <f t="shared" si="13"/>
        <v>#DIV/0!</v>
      </c>
      <c r="BR15" s="188">
        <f t="shared" si="14"/>
        <v>30</v>
      </c>
      <c r="BS15" s="189" t="e">
        <f t="shared" si="15"/>
        <v>#DIV/0!</v>
      </c>
    </row>
    <row r="16" spans="1:71" s="122" customFormat="1" ht="15" customHeight="1">
      <c r="A16" s="166"/>
      <c r="B16" s="167"/>
      <c r="C16" s="168"/>
      <c r="D16" s="167"/>
      <c r="E16" s="168"/>
      <c r="F16" s="169"/>
      <c r="G16" s="170"/>
      <c r="H16" s="171">
        <f t="shared" si="0"/>
        <v>0</v>
      </c>
      <c r="I16" s="172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73"/>
      <c r="AM16" s="128"/>
      <c r="AN16" s="174">
        <f t="shared" si="1"/>
        <v>0</v>
      </c>
      <c r="AO16" s="175">
        <f t="shared" si="1"/>
        <v>0</v>
      </c>
      <c r="AP16" s="176">
        <f t="shared" si="1"/>
        <v>0</v>
      </c>
      <c r="AQ16" s="175">
        <f t="shared" si="1"/>
        <v>0</v>
      </c>
      <c r="AR16" s="176">
        <f t="shared" si="1"/>
        <v>0</v>
      </c>
      <c r="AS16" s="177" t="e">
        <f t="shared" si="16"/>
        <v>#DIV/0!</v>
      </c>
      <c r="AT16" s="180" t="e">
        <f t="shared" si="17"/>
        <v>#DIV/0!</v>
      </c>
      <c r="AU16" s="178" t="e">
        <f t="shared" si="18"/>
        <v>#DIV/0!</v>
      </c>
      <c r="AV16" s="179" t="e">
        <f t="shared" si="19"/>
        <v>#DIV/0!</v>
      </c>
      <c r="AW16" s="180" t="e">
        <f t="shared" si="20"/>
        <v>#DIV/0!</v>
      </c>
      <c r="AX16" s="180" t="e">
        <f t="shared" si="21"/>
        <v>#DIV/0!</v>
      </c>
      <c r="AY16" s="180" t="e">
        <f t="shared" si="22"/>
        <v>#DIV/0!</v>
      </c>
      <c r="AZ16" s="181" t="e">
        <f t="shared" si="23"/>
        <v>#DIV/0!</v>
      </c>
      <c r="BA16" s="181" t="e">
        <f t="shared" si="24"/>
        <v>#DIV/0!</v>
      </c>
      <c r="BB16" s="181" t="e">
        <f t="shared" si="25"/>
        <v>#DIV/0!</v>
      </c>
      <c r="BC16" s="181" t="e">
        <f t="shared" si="26"/>
        <v>#DIV/0!</v>
      </c>
      <c r="BD16" s="182" t="e">
        <f t="shared" si="27"/>
        <v>#DIV/0!</v>
      </c>
      <c r="BF16" s="187">
        <f t="shared" si="2"/>
        <v>0</v>
      </c>
      <c r="BG16" s="188">
        <f t="shared" si="3"/>
        <v>0</v>
      </c>
      <c r="BH16" s="188">
        <f t="shared" si="4"/>
        <v>0</v>
      </c>
      <c r="BI16" s="188">
        <f t="shared" si="5"/>
        <v>0</v>
      </c>
      <c r="BJ16" s="188">
        <f t="shared" si="6"/>
        <v>0</v>
      </c>
      <c r="BK16" s="188">
        <f t="shared" si="7"/>
        <v>0</v>
      </c>
      <c r="BL16" s="188">
        <f t="shared" si="8"/>
        <v>0</v>
      </c>
      <c r="BM16" s="188">
        <f t="shared" si="9"/>
        <v>0</v>
      </c>
      <c r="BN16" s="188">
        <f t="shared" si="10"/>
        <v>0</v>
      </c>
      <c r="BO16" s="188">
        <f t="shared" si="11"/>
        <v>0</v>
      </c>
      <c r="BP16" s="188">
        <f t="shared" si="12"/>
        <v>0</v>
      </c>
      <c r="BQ16" s="188" t="e">
        <f t="shared" si="13"/>
        <v>#DIV/0!</v>
      </c>
      <c r="BR16" s="188">
        <f t="shared" si="14"/>
        <v>30</v>
      </c>
      <c r="BS16" s="189" t="e">
        <f t="shared" si="15"/>
        <v>#DIV/0!</v>
      </c>
    </row>
    <row r="17" spans="1:71" s="127" customFormat="1" ht="15" customHeight="1">
      <c r="A17" s="190"/>
      <c r="B17" s="191"/>
      <c r="C17" s="192"/>
      <c r="D17" s="191"/>
      <c r="E17" s="192"/>
      <c r="F17" s="193"/>
      <c r="G17" s="194"/>
      <c r="H17" s="195">
        <f>G17*(20+273)/(F17+273)</f>
        <v>0</v>
      </c>
      <c r="I17" s="196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7"/>
      <c r="AM17" s="128"/>
      <c r="AN17" s="198">
        <f t="shared" si="1"/>
        <v>0</v>
      </c>
      <c r="AO17" s="199">
        <f t="shared" si="1"/>
        <v>0</v>
      </c>
      <c r="AP17" s="200">
        <f t="shared" si="1"/>
        <v>0</v>
      </c>
      <c r="AQ17" s="199">
        <f t="shared" si="1"/>
        <v>0</v>
      </c>
      <c r="AR17" s="200">
        <f t="shared" si="1"/>
        <v>0</v>
      </c>
      <c r="AS17" s="201" t="e">
        <f t="shared" si="16"/>
        <v>#DIV/0!</v>
      </c>
      <c r="AT17" s="202" t="e">
        <f t="shared" si="17"/>
        <v>#DIV/0!</v>
      </c>
      <c r="AU17" s="202" t="e">
        <f t="shared" si="18"/>
        <v>#DIV/0!</v>
      </c>
      <c r="AV17" s="203" t="e">
        <f t="shared" si="19"/>
        <v>#DIV/0!</v>
      </c>
      <c r="AW17" s="204" t="e">
        <f t="shared" si="20"/>
        <v>#DIV/0!</v>
      </c>
      <c r="AX17" s="204" t="e">
        <f t="shared" si="21"/>
        <v>#DIV/0!</v>
      </c>
      <c r="AY17" s="204" t="e">
        <f t="shared" si="22"/>
        <v>#DIV/0!</v>
      </c>
      <c r="AZ17" s="205" t="e">
        <f t="shared" si="23"/>
        <v>#DIV/0!</v>
      </c>
      <c r="BA17" s="205" t="e">
        <f t="shared" si="24"/>
        <v>#DIV/0!</v>
      </c>
      <c r="BB17" s="205" t="e">
        <f t="shared" si="25"/>
        <v>#DIV/0!</v>
      </c>
      <c r="BC17" s="205" t="e">
        <f t="shared" si="26"/>
        <v>#DIV/0!</v>
      </c>
      <c r="BD17" s="206" t="e">
        <f t="shared" si="27"/>
        <v>#DIV/0!</v>
      </c>
      <c r="BF17" s="187">
        <f t="shared" si="2"/>
        <v>0</v>
      </c>
      <c r="BG17" s="188">
        <f t="shared" si="3"/>
        <v>0</v>
      </c>
      <c r="BH17" s="188">
        <f t="shared" si="4"/>
        <v>0</v>
      </c>
      <c r="BI17" s="188">
        <f t="shared" si="5"/>
        <v>0</v>
      </c>
      <c r="BJ17" s="188">
        <f t="shared" si="6"/>
        <v>0</v>
      </c>
      <c r="BK17" s="188">
        <f t="shared" si="7"/>
        <v>0</v>
      </c>
      <c r="BL17" s="188">
        <f t="shared" si="8"/>
        <v>0</v>
      </c>
      <c r="BM17" s="188">
        <f t="shared" si="9"/>
        <v>0</v>
      </c>
      <c r="BN17" s="188">
        <f t="shared" si="10"/>
        <v>0</v>
      </c>
      <c r="BO17" s="188">
        <f t="shared" si="11"/>
        <v>0</v>
      </c>
      <c r="BP17" s="188">
        <f t="shared" si="12"/>
        <v>0</v>
      </c>
      <c r="BQ17" s="188" t="e">
        <f t="shared" si="13"/>
        <v>#DIV/0!</v>
      </c>
      <c r="BR17" s="188">
        <f t="shared" si="14"/>
        <v>30</v>
      </c>
      <c r="BS17" s="189" t="e">
        <f t="shared" si="15"/>
        <v>#DIV/0!</v>
      </c>
    </row>
    <row r="18" spans="1:71" s="122" customFormat="1" ht="15" customHeight="1">
      <c r="A18" s="166"/>
      <c r="B18" s="167"/>
      <c r="C18" s="168"/>
      <c r="D18" s="167"/>
      <c r="E18" s="168"/>
      <c r="F18" s="169"/>
      <c r="G18" s="170"/>
      <c r="H18" s="171">
        <f aca="true" t="shared" si="28" ref="H18:H24">G18*(20+273)/(F18+273)</f>
        <v>0</v>
      </c>
      <c r="I18" s="172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73"/>
      <c r="AM18" s="282"/>
      <c r="AN18" s="174">
        <f t="shared" si="1"/>
        <v>0</v>
      </c>
      <c r="AO18" s="175">
        <f t="shared" si="1"/>
        <v>0</v>
      </c>
      <c r="AP18" s="176">
        <f t="shared" si="1"/>
        <v>0</v>
      </c>
      <c r="AQ18" s="175">
        <f t="shared" si="1"/>
        <v>0</v>
      </c>
      <c r="AR18" s="176">
        <f t="shared" si="1"/>
        <v>0</v>
      </c>
      <c r="AS18" s="207" t="e">
        <f t="shared" si="16"/>
        <v>#DIV/0!</v>
      </c>
      <c r="AT18" s="171" t="e">
        <f t="shared" si="17"/>
        <v>#DIV/0!</v>
      </c>
      <c r="AU18" s="171" t="e">
        <f t="shared" si="18"/>
        <v>#DIV/0!</v>
      </c>
      <c r="AV18" s="171" t="e">
        <f t="shared" si="19"/>
        <v>#DIV/0!</v>
      </c>
      <c r="AW18" s="171" t="e">
        <f t="shared" si="20"/>
        <v>#DIV/0!</v>
      </c>
      <c r="AX18" s="171" t="e">
        <f t="shared" si="21"/>
        <v>#DIV/0!</v>
      </c>
      <c r="AY18" s="171" t="e">
        <f t="shared" si="22"/>
        <v>#DIV/0!</v>
      </c>
      <c r="AZ18" s="208" t="e">
        <f t="shared" si="23"/>
        <v>#DIV/0!</v>
      </c>
      <c r="BA18" s="208" t="e">
        <f t="shared" si="24"/>
        <v>#DIV/0!</v>
      </c>
      <c r="BB18" s="208" t="e">
        <f t="shared" si="25"/>
        <v>#DIV/0!</v>
      </c>
      <c r="BC18" s="208" t="e">
        <f t="shared" si="26"/>
        <v>#DIV/0!</v>
      </c>
      <c r="BD18" s="209" t="e">
        <f t="shared" si="27"/>
        <v>#DIV/0!</v>
      </c>
      <c r="BF18" s="210">
        <f t="shared" si="2"/>
        <v>0</v>
      </c>
      <c r="BG18" s="211">
        <f t="shared" si="3"/>
        <v>0</v>
      </c>
      <c r="BH18" s="211">
        <f t="shared" si="4"/>
        <v>0</v>
      </c>
      <c r="BI18" s="211">
        <f t="shared" si="5"/>
        <v>0</v>
      </c>
      <c r="BJ18" s="211">
        <f t="shared" si="6"/>
        <v>0</v>
      </c>
      <c r="BK18" s="211">
        <f t="shared" si="7"/>
        <v>0</v>
      </c>
      <c r="BL18" s="211">
        <f t="shared" si="8"/>
        <v>0</v>
      </c>
      <c r="BM18" s="211">
        <f t="shared" si="9"/>
        <v>0</v>
      </c>
      <c r="BN18" s="211">
        <f t="shared" si="10"/>
        <v>0</v>
      </c>
      <c r="BO18" s="211">
        <f t="shared" si="11"/>
        <v>0</v>
      </c>
      <c r="BP18" s="211">
        <f t="shared" si="12"/>
        <v>0</v>
      </c>
      <c r="BQ18" s="211" t="e">
        <f t="shared" si="13"/>
        <v>#DIV/0!</v>
      </c>
      <c r="BR18" s="211">
        <f t="shared" si="14"/>
        <v>30</v>
      </c>
      <c r="BS18" s="212" t="e">
        <f t="shared" si="15"/>
        <v>#DIV/0!</v>
      </c>
    </row>
    <row r="19" spans="1:71" s="122" customFormat="1" ht="15" customHeight="1">
      <c r="A19" s="166"/>
      <c r="B19" s="167"/>
      <c r="C19" s="168"/>
      <c r="D19" s="167"/>
      <c r="E19" s="168"/>
      <c r="F19" s="169"/>
      <c r="G19" s="170"/>
      <c r="H19" s="171">
        <f t="shared" si="28"/>
        <v>0</v>
      </c>
      <c r="I19" s="172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73"/>
      <c r="AM19" s="128"/>
      <c r="AN19" s="174">
        <f t="shared" si="1"/>
        <v>0</v>
      </c>
      <c r="AO19" s="175">
        <f t="shared" si="1"/>
        <v>0</v>
      </c>
      <c r="AP19" s="176">
        <f t="shared" si="1"/>
        <v>0</v>
      </c>
      <c r="AQ19" s="175">
        <f t="shared" si="1"/>
        <v>0</v>
      </c>
      <c r="AR19" s="176">
        <f t="shared" si="1"/>
        <v>0</v>
      </c>
      <c r="AS19" s="207" t="e">
        <f t="shared" si="16"/>
        <v>#DIV/0!</v>
      </c>
      <c r="AT19" s="171" t="e">
        <f t="shared" si="17"/>
        <v>#DIV/0!</v>
      </c>
      <c r="AU19" s="171" t="e">
        <f t="shared" si="18"/>
        <v>#DIV/0!</v>
      </c>
      <c r="AV19" s="171" t="e">
        <f t="shared" si="19"/>
        <v>#DIV/0!</v>
      </c>
      <c r="AW19" s="171" t="e">
        <f t="shared" si="20"/>
        <v>#DIV/0!</v>
      </c>
      <c r="AX19" s="171" t="e">
        <f t="shared" si="21"/>
        <v>#DIV/0!</v>
      </c>
      <c r="AY19" s="171" t="e">
        <f t="shared" si="22"/>
        <v>#DIV/0!</v>
      </c>
      <c r="AZ19" s="208" t="e">
        <f t="shared" si="23"/>
        <v>#DIV/0!</v>
      </c>
      <c r="BA19" s="208" t="e">
        <f t="shared" si="24"/>
        <v>#DIV/0!</v>
      </c>
      <c r="BB19" s="208" t="e">
        <f t="shared" si="25"/>
        <v>#DIV/0!</v>
      </c>
      <c r="BC19" s="208" t="e">
        <f t="shared" si="26"/>
        <v>#DIV/0!</v>
      </c>
      <c r="BD19" s="209" t="e">
        <f t="shared" si="27"/>
        <v>#DIV/0!</v>
      </c>
      <c r="BF19" s="187">
        <f t="shared" si="2"/>
        <v>0</v>
      </c>
      <c r="BG19" s="188">
        <f t="shared" si="3"/>
        <v>0</v>
      </c>
      <c r="BH19" s="188">
        <f t="shared" si="4"/>
        <v>0</v>
      </c>
      <c r="BI19" s="188">
        <f t="shared" si="5"/>
        <v>0</v>
      </c>
      <c r="BJ19" s="188">
        <f t="shared" si="6"/>
        <v>0</v>
      </c>
      <c r="BK19" s="188">
        <f t="shared" si="7"/>
        <v>0</v>
      </c>
      <c r="BL19" s="188">
        <f t="shared" si="8"/>
        <v>0</v>
      </c>
      <c r="BM19" s="188">
        <f t="shared" si="9"/>
        <v>0</v>
      </c>
      <c r="BN19" s="188">
        <f t="shared" si="10"/>
        <v>0</v>
      </c>
      <c r="BO19" s="188">
        <f t="shared" si="11"/>
        <v>0</v>
      </c>
      <c r="BP19" s="188">
        <f t="shared" si="12"/>
        <v>0</v>
      </c>
      <c r="BQ19" s="188" t="e">
        <f t="shared" si="13"/>
        <v>#DIV/0!</v>
      </c>
      <c r="BR19" s="188">
        <f t="shared" si="14"/>
        <v>30</v>
      </c>
      <c r="BS19" s="189" t="e">
        <f t="shared" si="15"/>
        <v>#DIV/0!</v>
      </c>
    </row>
    <row r="20" spans="1:71" s="122" customFormat="1" ht="15" customHeight="1">
      <c r="A20" s="166"/>
      <c r="B20" s="167"/>
      <c r="C20" s="168"/>
      <c r="D20" s="167"/>
      <c r="E20" s="168"/>
      <c r="F20" s="169"/>
      <c r="G20" s="170"/>
      <c r="H20" s="171">
        <f t="shared" si="28"/>
        <v>0</v>
      </c>
      <c r="I20" s="172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73"/>
      <c r="AM20" s="128"/>
      <c r="AN20" s="174">
        <f t="shared" si="1"/>
        <v>0</v>
      </c>
      <c r="AO20" s="175">
        <f t="shared" si="1"/>
        <v>0</v>
      </c>
      <c r="AP20" s="176">
        <f t="shared" si="1"/>
        <v>0</v>
      </c>
      <c r="AQ20" s="175">
        <f t="shared" si="1"/>
        <v>0</v>
      </c>
      <c r="AR20" s="176">
        <f t="shared" si="1"/>
        <v>0</v>
      </c>
      <c r="AS20" s="207" t="e">
        <f t="shared" si="16"/>
        <v>#DIV/0!</v>
      </c>
      <c r="AT20" s="171" t="e">
        <f t="shared" si="17"/>
        <v>#DIV/0!</v>
      </c>
      <c r="AU20" s="171" t="e">
        <f t="shared" si="18"/>
        <v>#DIV/0!</v>
      </c>
      <c r="AV20" s="171" t="e">
        <f t="shared" si="19"/>
        <v>#DIV/0!</v>
      </c>
      <c r="AW20" s="171" t="e">
        <f t="shared" si="20"/>
        <v>#DIV/0!</v>
      </c>
      <c r="AX20" s="171" t="e">
        <f t="shared" si="21"/>
        <v>#DIV/0!</v>
      </c>
      <c r="AY20" s="171" t="e">
        <f t="shared" si="22"/>
        <v>#DIV/0!</v>
      </c>
      <c r="AZ20" s="208" t="e">
        <f t="shared" si="23"/>
        <v>#DIV/0!</v>
      </c>
      <c r="BA20" s="208" t="e">
        <f t="shared" si="24"/>
        <v>#DIV/0!</v>
      </c>
      <c r="BB20" s="208" t="e">
        <f t="shared" si="25"/>
        <v>#DIV/0!</v>
      </c>
      <c r="BC20" s="208" t="e">
        <f t="shared" si="26"/>
        <v>#DIV/0!</v>
      </c>
      <c r="BD20" s="209" t="e">
        <f t="shared" si="27"/>
        <v>#DIV/0!</v>
      </c>
      <c r="BF20" s="187">
        <f t="shared" si="2"/>
        <v>0</v>
      </c>
      <c r="BG20" s="188">
        <f t="shared" si="3"/>
        <v>0</v>
      </c>
      <c r="BH20" s="188">
        <f t="shared" si="4"/>
        <v>0</v>
      </c>
      <c r="BI20" s="188">
        <f t="shared" si="5"/>
        <v>0</v>
      </c>
      <c r="BJ20" s="188">
        <f t="shared" si="6"/>
        <v>0</v>
      </c>
      <c r="BK20" s="188">
        <f t="shared" si="7"/>
        <v>0</v>
      </c>
      <c r="BL20" s="188">
        <f t="shared" si="8"/>
        <v>0</v>
      </c>
      <c r="BM20" s="188">
        <f t="shared" si="9"/>
        <v>0</v>
      </c>
      <c r="BN20" s="188">
        <f t="shared" si="10"/>
        <v>0</v>
      </c>
      <c r="BO20" s="188">
        <f t="shared" si="11"/>
        <v>0</v>
      </c>
      <c r="BP20" s="188">
        <f t="shared" si="12"/>
        <v>0</v>
      </c>
      <c r="BQ20" s="188" t="e">
        <f t="shared" si="13"/>
        <v>#DIV/0!</v>
      </c>
      <c r="BR20" s="188">
        <f t="shared" si="14"/>
        <v>30</v>
      </c>
      <c r="BS20" s="189" t="e">
        <f t="shared" si="15"/>
        <v>#DIV/0!</v>
      </c>
    </row>
    <row r="21" spans="1:71" s="122" customFormat="1" ht="15" customHeight="1">
      <c r="A21" s="166"/>
      <c r="B21" s="167"/>
      <c r="C21" s="168"/>
      <c r="D21" s="167"/>
      <c r="E21" s="168"/>
      <c r="F21" s="169"/>
      <c r="G21" s="170"/>
      <c r="H21" s="171">
        <f t="shared" si="28"/>
        <v>0</v>
      </c>
      <c r="I21" s="172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73"/>
      <c r="AM21" s="128"/>
      <c r="AN21" s="174">
        <f t="shared" si="1"/>
        <v>0</v>
      </c>
      <c r="AO21" s="175">
        <f t="shared" si="1"/>
        <v>0</v>
      </c>
      <c r="AP21" s="176">
        <f t="shared" si="1"/>
        <v>0</v>
      </c>
      <c r="AQ21" s="175">
        <f t="shared" si="1"/>
        <v>0</v>
      </c>
      <c r="AR21" s="176">
        <f t="shared" si="1"/>
        <v>0</v>
      </c>
      <c r="AS21" s="207" t="e">
        <f t="shared" si="16"/>
        <v>#DIV/0!</v>
      </c>
      <c r="AT21" s="171" t="e">
        <f t="shared" si="17"/>
        <v>#DIV/0!</v>
      </c>
      <c r="AU21" s="171" t="e">
        <f t="shared" si="18"/>
        <v>#DIV/0!</v>
      </c>
      <c r="AV21" s="171" t="e">
        <f t="shared" si="19"/>
        <v>#DIV/0!</v>
      </c>
      <c r="AW21" s="171" t="e">
        <f t="shared" si="20"/>
        <v>#DIV/0!</v>
      </c>
      <c r="AX21" s="171" t="e">
        <f t="shared" si="21"/>
        <v>#DIV/0!</v>
      </c>
      <c r="AY21" s="171" t="e">
        <f t="shared" si="22"/>
        <v>#DIV/0!</v>
      </c>
      <c r="AZ21" s="208" t="e">
        <f t="shared" si="23"/>
        <v>#DIV/0!</v>
      </c>
      <c r="BA21" s="208" t="e">
        <f t="shared" si="24"/>
        <v>#DIV/0!</v>
      </c>
      <c r="BB21" s="208" t="e">
        <f t="shared" si="25"/>
        <v>#DIV/0!</v>
      </c>
      <c r="BC21" s="208" t="e">
        <f t="shared" si="26"/>
        <v>#DIV/0!</v>
      </c>
      <c r="BD21" s="209" t="e">
        <f t="shared" si="27"/>
        <v>#DIV/0!</v>
      </c>
      <c r="BF21" s="187">
        <f t="shared" si="2"/>
        <v>0</v>
      </c>
      <c r="BG21" s="188">
        <f t="shared" si="3"/>
        <v>0</v>
      </c>
      <c r="BH21" s="188">
        <f t="shared" si="4"/>
        <v>0</v>
      </c>
      <c r="BI21" s="188">
        <f t="shared" si="5"/>
        <v>0</v>
      </c>
      <c r="BJ21" s="188">
        <f t="shared" si="6"/>
        <v>0</v>
      </c>
      <c r="BK21" s="188">
        <f t="shared" si="7"/>
        <v>0</v>
      </c>
      <c r="BL21" s="188">
        <f t="shared" si="8"/>
        <v>0</v>
      </c>
      <c r="BM21" s="188">
        <f t="shared" si="9"/>
        <v>0</v>
      </c>
      <c r="BN21" s="188">
        <f t="shared" si="10"/>
        <v>0</v>
      </c>
      <c r="BO21" s="188">
        <f t="shared" si="11"/>
        <v>0</v>
      </c>
      <c r="BP21" s="188">
        <f t="shared" si="12"/>
        <v>0</v>
      </c>
      <c r="BQ21" s="188" t="e">
        <f t="shared" si="13"/>
        <v>#DIV/0!</v>
      </c>
      <c r="BR21" s="188">
        <f t="shared" si="14"/>
        <v>30</v>
      </c>
      <c r="BS21" s="189" t="e">
        <f t="shared" si="15"/>
        <v>#DIV/0!</v>
      </c>
    </row>
    <row r="22" spans="1:71" s="122" customFormat="1" ht="15" customHeight="1">
      <c r="A22" s="166"/>
      <c r="B22" s="167"/>
      <c r="C22" s="168"/>
      <c r="D22" s="167"/>
      <c r="E22" s="168"/>
      <c r="F22" s="169"/>
      <c r="G22" s="170"/>
      <c r="H22" s="171">
        <f t="shared" si="28"/>
        <v>0</v>
      </c>
      <c r="I22" s="172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3"/>
      <c r="AM22" s="128"/>
      <c r="AN22" s="174">
        <f t="shared" si="1"/>
        <v>0</v>
      </c>
      <c r="AO22" s="175">
        <f t="shared" si="1"/>
        <v>0</v>
      </c>
      <c r="AP22" s="176">
        <f t="shared" si="1"/>
        <v>0</v>
      </c>
      <c r="AQ22" s="175">
        <f t="shared" si="1"/>
        <v>0</v>
      </c>
      <c r="AR22" s="176">
        <f t="shared" si="1"/>
        <v>0</v>
      </c>
      <c r="AS22" s="207" t="e">
        <f t="shared" si="16"/>
        <v>#DIV/0!</v>
      </c>
      <c r="AT22" s="171" t="e">
        <f t="shared" si="17"/>
        <v>#DIV/0!</v>
      </c>
      <c r="AU22" s="171" t="e">
        <f t="shared" si="18"/>
        <v>#DIV/0!</v>
      </c>
      <c r="AV22" s="171" t="e">
        <f t="shared" si="19"/>
        <v>#DIV/0!</v>
      </c>
      <c r="AW22" s="171" t="e">
        <f t="shared" si="20"/>
        <v>#DIV/0!</v>
      </c>
      <c r="AX22" s="171" t="e">
        <f t="shared" si="21"/>
        <v>#DIV/0!</v>
      </c>
      <c r="AY22" s="171" t="e">
        <f t="shared" si="22"/>
        <v>#DIV/0!</v>
      </c>
      <c r="AZ22" s="208" t="e">
        <f t="shared" si="23"/>
        <v>#DIV/0!</v>
      </c>
      <c r="BA22" s="208" t="e">
        <f t="shared" si="24"/>
        <v>#DIV/0!</v>
      </c>
      <c r="BB22" s="208" t="e">
        <f t="shared" si="25"/>
        <v>#DIV/0!</v>
      </c>
      <c r="BC22" s="208" t="e">
        <f t="shared" si="26"/>
        <v>#DIV/0!</v>
      </c>
      <c r="BD22" s="209" t="e">
        <f t="shared" si="27"/>
        <v>#DIV/0!</v>
      </c>
      <c r="BF22" s="187">
        <f t="shared" si="2"/>
        <v>0</v>
      </c>
      <c r="BG22" s="188">
        <f t="shared" si="3"/>
        <v>0</v>
      </c>
      <c r="BH22" s="188">
        <f t="shared" si="4"/>
        <v>0</v>
      </c>
      <c r="BI22" s="188">
        <f t="shared" si="5"/>
        <v>0</v>
      </c>
      <c r="BJ22" s="188">
        <f t="shared" si="6"/>
        <v>0</v>
      </c>
      <c r="BK22" s="188">
        <f t="shared" si="7"/>
        <v>0</v>
      </c>
      <c r="BL22" s="188">
        <f t="shared" si="8"/>
        <v>0</v>
      </c>
      <c r="BM22" s="188">
        <f t="shared" si="9"/>
        <v>0</v>
      </c>
      <c r="BN22" s="188">
        <f t="shared" si="10"/>
        <v>0</v>
      </c>
      <c r="BO22" s="188">
        <f t="shared" si="11"/>
        <v>0</v>
      </c>
      <c r="BP22" s="188">
        <f t="shared" si="12"/>
        <v>0</v>
      </c>
      <c r="BQ22" s="188" t="e">
        <f t="shared" si="13"/>
        <v>#DIV/0!</v>
      </c>
      <c r="BR22" s="188">
        <f t="shared" si="14"/>
        <v>30</v>
      </c>
      <c r="BS22" s="189" t="e">
        <f t="shared" si="15"/>
        <v>#DIV/0!</v>
      </c>
    </row>
    <row r="23" spans="1:71" s="122" customFormat="1" ht="15" customHeight="1">
      <c r="A23" s="166"/>
      <c r="B23" s="167"/>
      <c r="C23" s="168"/>
      <c r="D23" s="167"/>
      <c r="E23" s="168"/>
      <c r="F23" s="169"/>
      <c r="G23" s="170"/>
      <c r="H23" s="171">
        <f t="shared" si="28"/>
        <v>0</v>
      </c>
      <c r="I23" s="172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73"/>
      <c r="AM23" s="128"/>
      <c r="AN23" s="174">
        <f t="shared" si="1"/>
        <v>0</v>
      </c>
      <c r="AO23" s="175">
        <f t="shared" si="1"/>
        <v>0</v>
      </c>
      <c r="AP23" s="176">
        <f t="shared" si="1"/>
        <v>0</v>
      </c>
      <c r="AQ23" s="175">
        <f t="shared" si="1"/>
        <v>0</v>
      </c>
      <c r="AR23" s="176">
        <f t="shared" si="1"/>
        <v>0</v>
      </c>
      <c r="AS23" s="207" t="e">
        <f t="shared" si="16"/>
        <v>#DIV/0!</v>
      </c>
      <c r="AT23" s="171" t="e">
        <f t="shared" si="17"/>
        <v>#DIV/0!</v>
      </c>
      <c r="AU23" s="171" t="e">
        <f t="shared" si="18"/>
        <v>#DIV/0!</v>
      </c>
      <c r="AV23" s="171" t="e">
        <f t="shared" si="19"/>
        <v>#DIV/0!</v>
      </c>
      <c r="AW23" s="171" t="e">
        <f t="shared" si="20"/>
        <v>#DIV/0!</v>
      </c>
      <c r="AX23" s="171" t="e">
        <f t="shared" si="21"/>
        <v>#DIV/0!</v>
      </c>
      <c r="AY23" s="171" t="e">
        <f t="shared" si="22"/>
        <v>#DIV/0!</v>
      </c>
      <c r="AZ23" s="208" t="e">
        <f t="shared" si="23"/>
        <v>#DIV/0!</v>
      </c>
      <c r="BA23" s="208" t="e">
        <f t="shared" si="24"/>
        <v>#DIV/0!</v>
      </c>
      <c r="BB23" s="208" t="e">
        <f t="shared" si="25"/>
        <v>#DIV/0!</v>
      </c>
      <c r="BC23" s="208" t="e">
        <f t="shared" si="26"/>
        <v>#DIV/0!</v>
      </c>
      <c r="BD23" s="209" t="e">
        <f t="shared" si="27"/>
        <v>#DIV/0!</v>
      </c>
      <c r="BF23" s="187">
        <f t="shared" si="2"/>
        <v>0</v>
      </c>
      <c r="BG23" s="188">
        <f t="shared" si="3"/>
        <v>0</v>
      </c>
      <c r="BH23" s="188">
        <f t="shared" si="4"/>
        <v>0</v>
      </c>
      <c r="BI23" s="188">
        <f t="shared" si="5"/>
        <v>0</v>
      </c>
      <c r="BJ23" s="188">
        <f t="shared" si="6"/>
        <v>0</v>
      </c>
      <c r="BK23" s="188">
        <f t="shared" si="7"/>
        <v>0</v>
      </c>
      <c r="BL23" s="188">
        <f t="shared" si="8"/>
        <v>0</v>
      </c>
      <c r="BM23" s="188">
        <f t="shared" si="9"/>
        <v>0</v>
      </c>
      <c r="BN23" s="188">
        <f t="shared" si="10"/>
        <v>0</v>
      </c>
      <c r="BO23" s="188">
        <f t="shared" si="11"/>
        <v>0</v>
      </c>
      <c r="BP23" s="188">
        <f t="shared" si="12"/>
        <v>0</v>
      </c>
      <c r="BQ23" s="188" t="e">
        <f t="shared" si="13"/>
        <v>#DIV/0!</v>
      </c>
      <c r="BR23" s="188">
        <f t="shared" si="14"/>
        <v>30</v>
      </c>
      <c r="BS23" s="189" t="e">
        <f t="shared" si="15"/>
        <v>#DIV/0!</v>
      </c>
    </row>
    <row r="24" spans="1:72" s="127" customFormat="1" ht="15" customHeight="1" thickBot="1">
      <c r="A24" s="190"/>
      <c r="B24" s="191"/>
      <c r="C24" s="192"/>
      <c r="D24" s="191"/>
      <c r="E24" s="192"/>
      <c r="F24" s="193"/>
      <c r="G24" s="194"/>
      <c r="H24" s="195">
        <f t="shared" si="28"/>
        <v>0</v>
      </c>
      <c r="I24" s="196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7"/>
      <c r="AM24" s="283"/>
      <c r="AN24" s="198">
        <f t="shared" si="1"/>
        <v>0</v>
      </c>
      <c r="AO24" s="199">
        <f t="shared" si="1"/>
        <v>0</v>
      </c>
      <c r="AP24" s="200">
        <f t="shared" si="1"/>
        <v>0</v>
      </c>
      <c r="AQ24" s="199">
        <f t="shared" si="1"/>
        <v>0</v>
      </c>
      <c r="AR24" s="200">
        <f t="shared" si="1"/>
        <v>0</v>
      </c>
      <c r="AS24" s="213" t="e">
        <f t="shared" si="16"/>
        <v>#DIV/0!</v>
      </c>
      <c r="AT24" s="214" t="e">
        <f t="shared" si="17"/>
        <v>#DIV/0!</v>
      </c>
      <c r="AU24" s="214" t="e">
        <f t="shared" si="18"/>
        <v>#DIV/0!</v>
      </c>
      <c r="AV24" s="214" t="e">
        <f t="shared" si="19"/>
        <v>#DIV/0!</v>
      </c>
      <c r="AW24" s="214" t="e">
        <f t="shared" si="20"/>
        <v>#DIV/0!</v>
      </c>
      <c r="AX24" s="214" t="e">
        <f t="shared" si="21"/>
        <v>#DIV/0!</v>
      </c>
      <c r="AY24" s="214" t="e">
        <f t="shared" si="22"/>
        <v>#DIV/0!</v>
      </c>
      <c r="AZ24" s="215" t="e">
        <f t="shared" si="23"/>
        <v>#DIV/0!</v>
      </c>
      <c r="BA24" s="215" t="e">
        <f t="shared" si="24"/>
        <v>#DIV/0!</v>
      </c>
      <c r="BB24" s="215" t="e">
        <f t="shared" si="25"/>
        <v>#DIV/0!</v>
      </c>
      <c r="BC24" s="215" t="e">
        <f t="shared" si="26"/>
        <v>#DIV/0!</v>
      </c>
      <c r="BD24" s="216" t="e">
        <f t="shared" si="27"/>
        <v>#DIV/0!</v>
      </c>
      <c r="BE24" s="217"/>
      <c r="BF24" s="218">
        <f t="shared" si="2"/>
        <v>0</v>
      </c>
      <c r="BG24" s="219">
        <f t="shared" si="3"/>
        <v>0</v>
      </c>
      <c r="BH24" s="219">
        <f t="shared" si="4"/>
        <v>0</v>
      </c>
      <c r="BI24" s="219">
        <f t="shared" si="5"/>
        <v>0</v>
      </c>
      <c r="BJ24" s="219">
        <f t="shared" si="6"/>
        <v>0</v>
      </c>
      <c r="BK24" s="219">
        <f t="shared" si="7"/>
        <v>0</v>
      </c>
      <c r="BL24" s="219">
        <f t="shared" si="8"/>
        <v>0</v>
      </c>
      <c r="BM24" s="219">
        <f t="shared" si="9"/>
        <v>0</v>
      </c>
      <c r="BN24" s="219">
        <f t="shared" si="10"/>
        <v>0</v>
      </c>
      <c r="BO24" s="219">
        <f t="shared" si="11"/>
        <v>0</v>
      </c>
      <c r="BP24" s="219">
        <f t="shared" si="12"/>
        <v>0</v>
      </c>
      <c r="BQ24" s="219" t="e">
        <f t="shared" si="13"/>
        <v>#DIV/0!</v>
      </c>
      <c r="BR24" s="219">
        <f t="shared" si="14"/>
        <v>30</v>
      </c>
      <c r="BS24" s="220" t="e">
        <f t="shared" si="15"/>
        <v>#DIV/0!</v>
      </c>
      <c r="BT24" s="217"/>
    </row>
    <row r="25" spans="1:51" ht="14.25">
      <c r="A25" s="117"/>
      <c r="B25" s="137"/>
      <c r="C25" s="137"/>
      <c r="D25" s="137"/>
      <c r="E25" s="137"/>
      <c r="AN25" s="117"/>
      <c r="AO25" s="137"/>
      <c r="AP25" s="137"/>
      <c r="AQ25" s="137"/>
      <c r="AR25" s="137"/>
      <c r="AS25" s="124"/>
      <c r="AT25" s="120"/>
      <c r="AU25" s="120"/>
      <c r="AV25" s="120"/>
      <c r="AW25" s="120"/>
      <c r="AX25" s="230"/>
      <c r="AY25" s="230"/>
    </row>
    <row r="26" spans="1:51" ht="14.25">
      <c r="A26" s="117"/>
      <c r="B26" s="137"/>
      <c r="C26" s="137"/>
      <c r="D26" s="137"/>
      <c r="E26" s="137"/>
      <c r="AN26" s="117"/>
      <c r="AO26" s="137"/>
      <c r="AP26" s="137"/>
      <c r="AQ26" s="137"/>
      <c r="AR26" s="137"/>
      <c r="AS26" s="124"/>
      <c r="AT26" s="120"/>
      <c r="AU26" s="120"/>
      <c r="AV26" s="120"/>
      <c r="AW26" s="120"/>
      <c r="AX26" s="230"/>
      <c r="AY26" s="230"/>
    </row>
    <row r="27" spans="1:51" ht="14.25">
      <c r="A27" s="117"/>
      <c r="B27" s="137"/>
      <c r="C27" s="137"/>
      <c r="D27" s="137"/>
      <c r="E27" s="137"/>
      <c r="AN27" s="117"/>
      <c r="AO27" s="137"/>
      <c r="AP27" s="137"/>
      <c r="AQ27" s="137"/>
      <c r="AR27" s="137"/>
      <c r="AS27" s="124"/>
      <c r="AT27" s="120"/>
      <c r="AU27" s="120"/>
      <c r="AV27" s="120"/>
      <c r="AW27" s="120"/>
      <c r="AX27" s="230"/>
      <c r="AY27" s="230"/>
    </row>
    <row r="28" spans="1:51" ht="14.25">
      <c r="A28" s="117"/>
      <c r="B28" s="137"/>
      <c r="C28" s="137"/>
      <c r="D28" s="137"/>
      <c r="E28" s="137"/>
      <c r="AN28" s="117"/>
      <c r="AO28" s="137"/>
      <c r="AP28" s="137"/>
      <c r="AQ28" s="137"/>
      <c r="AR28" s="137"/>
      <c r="AS28" s="124"/>
      <c r="AT28" s="120"/>
      <c r="AU28" s="120"/>
      <c r="AV28" s="120"/>
      <c r="AW28" s="120"/>
      <c r="AX28" s="230"/>
      <c r="AY28" s="230"/>
    </row>
    <row r="29" spans="1:51" ht="14.25">
      <c r="A29" s="117"/>
      <c r="B29" s="137"/>
      <c r="C29" s="137"/>
      <c r="D29" s="137"/>
      <c r="E29" s="137"/>
      <c r="AN29" s="117"/>
      <c r="AO29" s="137"/>
      <c r="AP29" s="137"/>
      <c r="AQ29" s="137"/>
      <c r="AR29" s="137"/>
      <c r="AS29" s="124"/>
      <c r="AT29" s="120"/>
      <c r="AU29" s="120"/>
      <c r="AV29" s="120"/>
      <c r="AW29" s="120"/>
      <c r="AX29" s="230"/>
      <c r="AY29" s="230"/>
    </row>
    <row r="30" spans="1:51" ht="14.25">
      <c r="A30" s="117"/>
      <c r="B30" s="137"/>
      <c r="C30" s="137"/>
      <c r="D30" s="137"/>
      <c r="E30" s="137"/>
      <c r="AN30" s="117"/>
      <c r="AO30" s="137"/>
      <c r="AP30" s="137"/>
      <c r="AQ30" s="137"/>
      <c r="AR30" s="137"/>
      <c r="AS30" s="124"/>
      <c r="AT30" s="120"/>
      <c r="AU30" s="120"/>
      <c r="AV30" s="120"/>
      <c r="AW30" s="120"/>
      <c r="AX30" s="230"/>
      <c r="AY30" s="230"/>
    </row>
    <row r="31" spans="1:51" ht="14.25">
      <c r="A31" s="117"/>
      <c r="B31" s="137"/>
      <c r="C31" s="137"/>
      <c r="D31" s="137"/>
      <c r="E31" s="137"/>
      <c r="AN31" s="117"/>
      <c r="AO31" s="137"/>
      <c r="AP31" s="137"/>
      <c r="AQ31" s="137"/>
      <c r="AR31" s="137"/>
      <c r="AS31" s="124"/>
      <c r="AT31" s="120"/>
      <c r="AU31" s="120"/>
      <c r="AV31" s="120"/>
      <c r="AW31" s="120"/>
      <c r="AX31" s="230"/>
      <c r="AY31" s="230"/>
    </row>
    <row r="32" spans="1:51" ht="14.25">
      <c r="A32" s="117"/>
      <c r="B32" s="137"/>
      <c r="C32" s="137"/>
      <c r="D32" s="137"/>
      <c r="E32" s="137"/>
      <c r="AN32" s="117"/>
      <c r="AO32" s="137"/>
      <c r="AP32" s="137"/>
      <c r="AQ32" s="137"/>
      <c r="AR32" s="137"/>
      <c r="AS32" s="124"/>
      <c r="AT32" s="120"/>
      <c r="AU32" s="120"/>
      <c r="AV32" s="120"/>
      <c r="AW32" s="120"/>
      <c r="AX32" s="230"/>
      <c r="AY32" s="230"/>
    </row>
    <row r="33" spans="1:51" ht="14.25">
      <c r="A33" s="117"/>
      <c r="B33" s="137"/>
      <c r="C33" s="137"/>
      <c r="D33" s="137"/>
      <c r="E33" s="137"/>
      <c r="AN33" s="117"/>
      <c r="AO33" s="137"/>
      <c r="AP33" s="137"/>
      <c r="AQ33" s="137"/>
      <c r="AR33" s="137"/>
      <c r="AS33" s="124"/>
      <c r="AT33" s="120"/>
      <c r="AU33" s="120"/>
      <c r="AV33" s="120"/>
      <c r="AW33" s="120"/>
      <c r="AX33" s="230"/>
      <c r="AY33" s="230"/>
    </row>
    <row r="34" spans="1:51" ht="14.25">
      <c r="A34" s="117"/>
      <c r="B34" s="137"/>
      <c r="C34" s="137"/>
      <c r="D34" s="137"/>
      <c r="E34" s="137"/>
      <c r="AN34" s="117"/>
      <c r="AO34" s="137"/>
      <c r="AP34" s="137"/>
      <c r="AQ34" s="137"/>
      <c r="AR34" s="137"/>
      <c r="AS34" s="124"/>
      <c r="AT34" s="120"/>
      <c r="AU34" s="120"/>
      <c r="AV34" s="120"/>
      <c r="AW34" s="120"/>
      <c r="AX34" s="230"/>
      <c r="AY34" s="230"/>
    </row>
    <row r="35" spans="1:51" ht="14.25">
      <c r="A35" s="117"/>
      <c r="B35" s="137"/>
      <c r="C35" s="137"/>
      <c r="D35" s="137"/>
      <c r="E35" s="137"/>
      <c r="AN35" s="117"/>
      <c r="AO35" s="137"/>
      <c r="AP35" s="137"/>
      <c r="AQ35" s="137"/>
      <c r="AR35" s="137"/>
      <c r="AS35" s="124"/>
      <c r="AT35" s="120"/>
      <c r="AU35" s="120"/>
      <c r="AV35" s="120"/>
      <c r="AW35" s="120"/>
      <c r="AX35" s="230"/>
      <c r="AY35" s="230"/>
    </row>
    <row r="36" spans="1:51" ht="14.25">
      <c r="A36" s="117"/>
      <c r="B36" s="137"/>
      <c r="C36" s="137"/>
      <c r="D36" s="137"/>
      <c r="E36" s="137"/>
      <c r="AN36" s="117"/>
      <c r="AO36" s="137"/>
      <c r="AP36" s="137"/>
      <c r="AQ36" s="137"/>
      <c r="AR36" s="137"/>
      <c r="AS36" s="124"/>
      <c r="AT36" s="120"/>
      <c r="AU36" s="120"/>
      <c r="AV36" s="120"/>
      <c r="AW36" s="120"/>
      <c r="AX36" s="230"/>
      <c r="AY36" s="230"/>
    </row>
    <row r="37" spans="1:51" ht="14.25">
      <c r="A37" s="117"/>
      <c r="B37" s="137"/>
      <c r="C37" s="137"/>
      <c r="D37" s="137"/>
      <c r="E37" s="137"/>
      <c r="AN37" s="117"/>
      <c r="AO37" s="137"/>
      <c r="AP37" s="137"/>
      <c r="AQ37" s="137"/>
      <c r="AR37" s="137"/>
      <c r="AS37" s="124"/>
      <c r="AT37" s="120"/>
      <c r="AU37" s="120"/>
      <c r="AV37" s="120"/>
      <c r="AW37" s="120"/>
      <c r="AX37" s="230"/>
      <c r="AY37" s="230"/>
    </row>
    <row r="38" spans="1:51" ht="14.25">
      <c r="A38" s="117"/>
      <c r="B38" s="137"/>
      <c r="C38" s="137"/>
      <c r="D38" s="137"/>
      <c r="E38" s="137"/>
      <c r="AN38" s="117"/>
      <c r="AO38" s="137"/>
      <c r="AP38" s="137"/>
      <c r="AQ38" s="137"/>
      <c r="AR38" s="137"/>
      <c r="AS38" s="124"/>
      <c r="AT38" s="120"/>
      <c r="AU38" s="120"/>
      <c r="AV38" s="120"/>
      <c r="AW38" s="120"/>
      <c r="AX38" s="230"/>
      <c r="AY38" s="230"/>
    </row>
    <row r="39" spans="1:51" ht="14.25">
      <c r="A39" s="117"/>
      <c r="B39" s="137"/>
      <c r="C39" s="137"/>
      <c r="D39" s="137"/>
      <c r="E39" s="137"/>
      <c r="AN39" s="117"/>
      <c r="AO39" s="137"/>
      <c r="AP39" s="137"/>
      <c r="AQ39" s="137"/>
      <c r="AR39" s="137"/>
      <c r="AS39" s="124"/>
      <c r="AT39" s="120"/>
      <c r="AU39" s="120"/>
      <c r="AV39" s="120"/>
      <c r="AW39" s="120"/>
      <c r="AX39" s="230"/>
      <c r="AY39" s="230"/>
    </row>
    <row r="40" spans="1:51" ht="14.25">
      <c r="A40" s="117"/>
      <c r="B40" s="137"/>
      <c r="C40" s="137"/>
      <c r="D40" s="137"/>
      <c r="E40" s="137"/>
      <c r="AN40" s="117"/>
      <c r="AO40" s="137"/>
      <c r="AP40" s="137"/>
      <c r="AQ40" s="137"/>
      <c r="AR40" s="137"/>
      <c r="AS40" s="124"/>
      <c r="AT40" s="120"/>
      <c r="AU40" s="120"/>
      <c r="AV40" s="120"/>
      <c r="AW40" s="120"/>
      <c r="AX40" s="230"/>
      <c r="AY40" s="230"/>
    </row>
    <row r="41" spans="1:51" ht="14.25">
      <c r="A41" s="117"/>
      <c r="B41" s="137"/>
      <c r="C41" s="137"/>
      <c r="D41" s="137"/>
      <c r="E41" s="137"/>
      <c r="AN41" s="117"/>
      <c r="AO41" s="137"/>
      <c r="AP41" s="137"/>
      <c r="AQ41" s="137"/>
      <c r="AR41" s="137"/>
      <c r="AS41" s="124"/>
      <c r="AT41" s="120"/>
      <c r="AU41" s="120"/>
      <c r="AV41" s="120"/>
      <c r="AW41" s="120"/>
      <c r="AX41" s="230"/>
      <c r="AY41" s="230"/>
    </row>
    <row r="42" spans="1:51" ht="14.25">
      <c r="A42" s="117"/>
      <c r="B42" s="137"/>
      <c r="C42" s="137"/>
      <c r="D42" s="137"/>
      <c r="E42" s="137"/>
      <c r="AN42" s="117"/>
      <c r="AO42" s="137"/>
      <c r="AP42" s="137"/>
      <c r="AQ42" s="137"/>
      <c r="AR42" s="137"/>
      <c r="AS42" s="124"/>
      <c r="AT42" s="120"/>
      <c r="AU42" s="120"/>
      <c r="AV42" s="120"/>
      <c r="AW42" s="120"/>
      <c r="AX42" s="230"/>
      <c r="AY42" s="230"/>
    </row>
    <row r="43" spans="1:51" ht="14.25">
      <c r="A43" s="117"/>
      <c r="B43" s="137"/>
      <c r="C43" s="137"/>
      <c r="D43" s="137"/>
      <c r="E43" s="137"/>
      <c r="AN43" s="117"/>
      <c r="AO43" s="137"/>
      <c r="AP43" s="137"/>
      <c r="AQ43" s="137"/>
      <c r="AR43" s="137"/>
      <c r="AS43" s="124"/>
      <c r="AT43" s="120"/>
      <c r="AU43" s="120"/>
      <c r="AV43" s="120"/>
      <c r="AW43" s="120"/>
      <c r="AX43" s="230"/>
      <c r="AY43" s="230"/>
    </row>
    <row r="44" spans="1:51" ht="14.25">
      <c r="A44" s="117"/>
      <c r="B44" s="137"/>
      <c r="C44" s="137"/>
      <c r="D44" s="137"/>
      <c r="E44" s="137"/>
      <c r="AN44" s="117"/>
      <c r="AO44" s="137"/>
      <c r="AP44" s="137"/>
      <c r="AQ44" s="137"/>
      <c r="AR44" s="137"/>
      <c r="AS44" s="124"/>
      <c r="AT44" s="120"/>
      <c r="AU44" s="120"/>
      <c r="AV44" s="120"/>
      <c r="AW44" s="120"/>
      <c r="AX44" s="230"/>
      <c r="AY44" s="230"/>
    </row>
    <row r="45" spans="1:51" ht="14.25">
      <c r="A45" s="117"/>
      <c r="B45" s="137"/>
      <c r="C45" s="137"/>
      <c r="D45" s="137"/>
      <c r="E45" s="137"/>
      <c r="AN45" s="117"/>
      <c r="AO45" s="137"/>
      <c r="AP45" s="137"/>
      <c r="AQ45" s="137"/>
      <c r="AR45" s="137"/>
      <c r="AS45" s="124"/>
      <c r="AT45" s="120"/>
      <c r="AU45" s="120"/>
      <c r="AV45" s="120"/>
      <c r="AW45" s="120"/>
      <c r="AX45" s="230"/>
      <c r="AY45" s="230"/>
    </row>
    <row r="46" spans="1:51" ht="14.25">
      <c r="A46" s="117"/>
      <c r="B46" s="137"/>
      <c r="C46" s="137"/>
      <c r="D46" s="137"/>
      <c r="E46" s="137"/>
      <c r="AN46" s="117"/>
      <c r="AO46" s="137"/>
      <c r="AP46" s="137"/>
      <c r="AQ46" s="137"/>
      <c r="AR46" s="137"/>
      <c r="AS46" s="124"/>
      <c r="AT46" s="120"/>
      <c r="AU46" s="120"/>
      <c r="AV46" s="120"/>
      <c r="AW46" s="120"/>
      <c r="AX46" s="230"/>
      <c r="AY46" s="230"/>
    </row>
    <row r="47" spans="1:51" ht="14.25">
      <c r="A47" s="117"/>
      <c r="B47" s="137"/>
      <c r="C47" s="137"/>
      <c r="D47" s="137"/>
      <c r="E47" s="137"/>
      <c r="AN47" s="117"/>
      <c r="AO47" s="137"/>
      <c r="AP47" s="137"/>
      <c r="AQ47" s="137"/>
      <c r="AR47" s="137"/>
      <c r="AS47" s="124"/>
      <c r="AT47" s="120"/>
      <c r="AU47" s="120"/>
      <c r="AV47" s="120"/>
      <c r="AW47" s="120"/>
      <c r="AX47" s="230"/>
      <c r="AY47" s="230"/>
    </row>
  </sheetData>
  <sheetProtection/>
  <mergeCells count="49"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  <mergeCell ref="AX9:AX10"/>
    <mergeCell ref="AY9:AY10"/>
    <mergeCell ref="AZ9:AZ10"/>
    <mergeCell ref="BA9:BA10"/>
    <mergeCell ref="BB9:BB10"/>
    <mergeCell ref="BC9:BC10"/>
    <mergeCell ref="AQ9:AR9"/>
    <mergeCell ref="AS9:AS10"/>
    <mergeCell ref="AT9:AT10"/>
    <mergeCell ref="AU9:AU10"/>
    <mergeCell ref="AV9:AV10"/>
    <mergeCell ref="AW9:AW10"/>
    <mergeCell ref="AC9:AD9"/>
    <mergeCell ref="AE9:AF9"/>
    <mergeCell ref="AG9:AH9"/>
    <mergeCell ref="AI9:AJ9"/>
    <mergeCell ref="AK9:AL9"/>
    <mergeCell ref="AO9:AP9"/>
    <mergeCell ref="Q9:R9"/>
    <mergeCell ref="S9:T9"/>
    <mergeCell ref="U9:V9"/>
    <mergeCell ref="W9:X9"/>
    <mergeCell ref="Y9:Z9"/>
    <mergeCell ref="AA9:AB9"/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landscape" paperSize="9" r:id="rId1"/>
  <colBreaks count="2" manualBreakCount="2">
    <brk id="39" max="39" man="1"/>
    <brk id="57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BS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625" style="115" customWidth="1"/>
    <col min="2" max="5" width="7.625" style="123" customWidth="1"/>
    <col min="6" max="7" width="7.625" style="115" customWidth="1"/>
    <col min="8" max="8" width="7.625" style="116" customWidth="1"/>
    <col min="9" max="38" width="6.625" style="115" customWidth="1"/>
    <col min="39" max="39" width="6.625" style="117" customWidth="1"/>
    <col min="40" max="40" width="8.625" style="115" customWidth="1"/>
    <col min="41" max="44" width="8.625" style="123" customWidth="1"/>
    <col min="45" max="45" width="7.625" style="139" customWidth="1"/>
    <col min="46" max="49" width="7.625" style="140" customWidth="1"/>
    <col min="50" max="56" width="7.625" style="121" customWidth="1"/>
    <col min="57" max="57" width="9.00390625" style="115" customWidth="1"/>
    <col min="58" max="71" width="9.00390625" style="116" customWidth="1"/>
    <col min="72" max="16384" width="9.00390625" style="115" customWidth="1"/>
  </cols>
  <sheetData>
    <row r="1" spans="1:49" ht="15" customHeight="1">
      <c r="A1" s="113" t="s">
        <v>509</v>
      </c>
      <c r="B1" s="114"/>
      <c r="C1" s="114"/>
      <c r="D1" s="114"/>
      <c r="E1" s="114"/>
      <c r="AN1" s="113" t="s">
        <v>510</v>
      </c>
      <c r="AO1" s="114"/>
      <c r="AP1" s="114"/>
      <c r="AQ1" s="114"/>
      <c r="AR1" s="114"/>
      <c r="AS1" s="118"/>
      <c r="AT1" s="119"/>
      <c r="AU1" s="120"/>
      <c r="AV1" s="120"/>
      <c r="AW1" s="121"/>
    </row>
    <row r="2" spans="1:49" ht="15" customHeight="1">
      <c r="A2" s="122"/>
      <c r="AN2" s="122"/>
      <c r="AS2" s="124"/>
      <c r="AT2" s="120"/>
      <c r="AU2" s="120"/>
      <c r="AV2" s="120"/>
      <c r="AW2" s="121"/>
    </row>
    <row r="3" spans="1:56" ht="15" customHeight="1">
      <c r="A3" s="125" t="s">
        <v>448</v>
      </c>
      <c r="B3" s="126"/>
      <c r="C3" s="127"/>
      <c r="D3" s="128"/>
      <c r="E3" s="129"/>
      <c r="F3" s="129"/>
      <c r="AG3" s="117"/>
      <c r="AH3" s="130"/>
      <c r="AI3" s="130"/>
      <c r="AJ3" s="130"/>
      <c r="AK3" s="130"/>
      <c r="AL3" s="114"/>
      <c r="AM3" s="130"/>
      <c r="AN3" s="125" t="s">
        <v>448</v>
      </c>
      <c r="AO3" s="131">
        <f>B3</f>
        <v>0</v>
      </c>
      <c r="AP3" s="125"/>
      <c r="AQ3" s="132"/>
      <c r="AR3" s="133"/>
      <c r="AS3" s="134"/>
      <c r="AT3" s="121"/>
      <c r="AU3" s="121"/>
      <c r="AV3" s="121"/>
      <c r="AW3" s="121"/>
      <c r="AY3" s="116"/>
      <c r="AZ3" s="116"/>
      <c r="BA3" s="116"/>
      <c r="BB3" s="116"/>
      <c r="BC3" s="116"/>
      <c r="BD3" s="116"/>
    </row>
    <row r="4" spans="1:56" ht="15" customHeight="1">
      <c r="A4" s="125" t="s">
        <v>449</v>
      </c>
      <c r="B4" s="126"/>
      <c r="C4" s="135"/>
      <c r="D4" s="125"/>
      <c r="E4" s="125" t="s">
        <v>450</v>
      </c>
      <c r="F4" s="136"/>
      <c r="I4" s="257"/>
      <c r="AG4" s="117"/>
      <c r="AH4" s="130"/>
      <c r="AI4" s="130"/>
      <c r="AJ4" s="130"/>
      <c r="AK4" s="130"/>
      <c r="AL4" s="114"/>
      <c r="AM4" s="130"/>
      <c r="AN4" s="125" t="s">
        <v>449</v>
      </c>
      <c r="AO4" s="131">
        <f>B4</f>
        <v>0</v>
      </c>
      <c r="AP4" s="131"/>
      <c r="AQ4" s="125"/>
      <c r="AR4" s="125" t="str">
        <f>E4</f>
        <v>担当者：</v>
      </c>
      <c r="AS4" s="125">
        <f>F4</f>
        <v>0</v>
      </c>
      <c r="AT4" s="121"/>
      <c r="AU4" s="121"/>
      <c r="AV4" s="121"/>
      <c r="AW4" s="121"/>
      <c r="AY4" s="116"/>
      <c r="AZ4" s="116"/>
      <c r="BA4" s="116"/>
      <c r="BB4" s="116"/>
      <c r="BC4" s="116"/>
      <c r="BD4" s="116"/>
    </row>
    <row r="5" spans="1:44" ht="15" customHeight="1" thickBot="1">
      <c r="A5" s="122"/>
      <c r="B5" s="137"/>
      <c r="C5" s="137"/>
      <c r="D5" s="137"/>
      <c r="E5" s="137"/>
      <c r="F5" s="122"/>
      <c r="G5" s="122"/>
      <c r="H5" s="138"/>
      <c r="I5" s="255" t="s">
        <v>544</v>
      </c>
      <c r="AN5" s="122"/>
      <c r="AO5" s="114"/>
      <c r="AP5" s="114"/>
      <c r="AQ5" s="114"/>
      <c r="AR5" s="114"/>
    </row>
    <row r="6" spans="1:58" ht="15" customHeight="1" thickBot="1">
      <c r="A6" s="141"/>
      <c r="B6" s="142" t="s">
        <v>451</v>
      </c>
      <c r="C6" s="137"/>
      <c r="D6" s="137"/>
      <c r="E6" s="137"/>
      <c r="F6" s="129"/>
      <c r="I6" s="256"/>
      <c r="J6" s="255" t="s">
        <v>543</v>
      </c>
      <c r="K6" s="258" t="s">
        <v>545</v>
      </c>
      <c r="AN6" s="125" t="s">
        <v>452</v>
      </c>
      <c r="AO6" s="135" t="s">
        <v>453</v>
      </c>
      <c r="AP6" s="114"/>
      <c r="AQ6" s="114"/>
      <c r="AR6" s="114"/>
      <c r="AW6" s="121"/>
      <c r="BF6" s="143" t="s">
        <v>454</v>
      </c>
    </row>
    <row r="7" spans="2:58" ht="15" customHeight="1" thickBot="1">
      <c r="B7" s="114"/>
      <c r="C7" s="114"/>
      <c r="D7" s="114"/>
      <c r="E7" s="114"/>
      <c r="AO7" s="114"/>
      <c r="AP7" s="114"/>
      <c r="AQ7" s="114"/>
      <c r="AR7" s="114"/>
      <c r="AS7" s="118"/>
      <c r="BF7" s="144"/>
    </row>
    <row r="8" spans="1:71" s="122" customFormat="1" ht="15" customHeight="1">
      <c r="A8" s="145"/>
      <c r="B8" s="364" t="s">
        <v>455</v>
      </c>
      <c r="C8" s="365"/>
      <c r="D8" s="365"/>
      <c r="E8" s="365"/>
      <c r="F8" s="366" t="s">
        <v>456</v>
      </c>
      <c r="G8" s="367"/>
      <c r="H8" s="368"/>
      <c r="I8" s="369" t="s">
        <v>511</v>
      </c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8"/>
      <c r="Y8" s="369" t="s">
        <v>512</v>
      </c>
      <c r="Z8" s="367"/>
      <c r="AA8" s="367"/>
      <c r="AB8" s="367"/>
      <c r="AC8" s="367"/>
      <c r="AD8" s="367"/>
      <c r="AE8" s="367"/>
      <c r="AF8" s="368"/>
      <c r="AG8" s="369" t="s">
        <v>513</v>
      </c>
      <c r="AH8" s="367"/>
      <c r="AI8" s="367"/>
      <c r="AJ8" s="368"/>
      <c r="AK8" s="369" t="s">
        <v>514</v>
      </c>
      <c r="AL8" s="370"/>
      <c r="AM8" s="146"/>
      <c r="AN8" s="145"/>
      <c r="AO8" s="364" t="s">
        <v>455</v>
      </c>
      <c r="AP8" s="365"/>
      <c r="AQ8" s="365"/>
      <c r="AR8" s="365"/>
      <c r="AS8" s="371" t="s">
        <v>461</v>
      </c>
      <c r="AT8" s="372"/>
      <c r="AU8" s="372"/>
      <c r="AV8" s="373"/>
      <c r="AW8" s="374" t="s">
        <v>462</v>
      </c>
      <c r="AX8" s="375"/>
      <c r="AY8" s="375"/>
      <c r="AZ8" s="375"/>
      <c r="BA8" s="375"/>
      <c r="BB8" s="375"/>
      <c r="BC8" s="375"/>
      <c r="BD8" s="376"/>
      <c r="BF8" s="377" t="s">
        <v>515</v>
      </c>
      <c r="BG8" s="378"/>
      <c r="BH8" s="378"/>
      <c r="BI8" s="378"/>
      <c r="BJ8" s="378"/>
      <c r="BK8" s="378"/>
      <c r="BL8" s="378"/>
      <c r="BM8" s="378"/>
      <c r="BN8" s="147"/>
      <c r="BO8" s="147"/>
      <c r="BP8" s="147"/>
      <c r="BQ8" s="147"/>
      <c r="BR8" s="147"/>
      <c r="BS8" s="148"/>
    </row>
    <row r="9" spans="1:71" s="122" customFormat="1" ht="15" customHeight="1">
      <c r="A9" s="149" t="s">
        <v>464</v>
      </c>
      <c r="B9" s="379" t="s">
        <v>465</v>
      </c>
      <c r="C9" s="380"/>
      <c r="D9" s="379" t="s">
        <v>466</v>
      </c>
      <c r="E9" s="380"/>
      <c r="F9" s="150" t="s">
        <v>467</v>
      </c>
      <c r="G9" s="151" t="s">
        <v>468</v>
      </c>
      <c r="H9" s="152" t="s">
        <v>469</v>
      </c>
      <c r="I9" s="381" t="s">
        <v>483</v>
      </c>
      <c r="J9" s="382"/>
      <c r="K9" s="381" t="s">
        <v>484</v>
      </c>
      <c r="L9" s="382"/>
      <c r="M9" s="381" t="s">
        <v>485</v>
      </c>
      <c r="N9" s="382"/>
      <c r="O9" s="381" t="s">
        <v>486</v>
      </c>
      <c r="P9" s="382"/>
      <c r="Q9" s="381" t="s">
        <v>487</v>
      </c>
      <c r="R9" s="382"/>
      <c r="S9" s="381" t="s">
        <v>488</v>
      </c>
      <c r="T9" s="382"/>
      <c r="U9" s="381" t="s">
        <v>516</v>
      </c>
      <c r="V9" s="382"/>
      <c r="W9" s="381" t="s">
        <v>517</v>
      </c>
      <c r="X9" s="382"/>
      <c r="Y9" s="381" t="s">
        <v>483</v>
      </c>
      <c r="Z9" s="382"/>
      <c r="AA9" s="381" t="s">
        <v>484</v>
      </c>
      <c r="AB9" s="382"/>
      <c r="AC9" s="381" t="s">
        <v>485</v>
      </c>
      <c r="AD9" s="382"/>
      <c r="AE9" s="381" t="s">
        <v>486</v>
      </c>
      <c r="AF9" s="382"/>
      <c r="AG9" s="381" t="s">
        <v>483</v>
      </c>
      <c r="AH9" s="382"/>
      <c r="AI9" s="381" t="s">
        <v>485</v>
      </c>
      <c r="AJ9" s="382"/>
      <c r="AK9" s="381" t="s">
        <v>486</v>
      </c>
      <c r="AL9" s="383"/>
      <c r="AM9" s="146"/>
      <c r="AN9" s="149" t="s">
        <v>478</v>
      </c>
      <c r="AO9" s="379" t="s">
        <v>465</v>
      </c>
      <c r="AP9" s="380"/>
      <c r="AQ9" s="379" t="s">
        <v>466</v>
      </c>
      <c r="AR9" s="380"/>
      <c r="AS9" s="384" t="s">
        <v>479</v>
      </c>
      <c r="AT9" s="386" t="s">
        <v>480</v>
      </c>
      <c r="AU9" s="386" t="s">
        <v>481</v>
      </c>
      <c r="AV9" s="386" t="s">
        <v>482</v>
      </c>
      <c r="AW9" s="386" t="s">
        <v>483</v>
      </c>
      <c r="AX9" s="386" t="s">
        <v>484</v>
      </c>
      <c r="AY9" s="386" t="s">
        <v>485</v>
      </c>
      <c r="AZ9" s="386" t="s">
        <v>486</v>
      </c>
      <c r="BA9" s="386" t="s">
        <v>487</v>
      </c>
      <c r="BB9" s="386" t="s">
        <v>488</v>
      </c>
      <c r="BC9" s="386" t="s">
        <v>490</v>
      </c>
      <c r="BD9" s="392" t="s">
        <v>518</v>
      </c>
      <c r="BF9" s="394" t="s">
        <v>483</v>
      </c>
      <c r="BG9" s="388" t="s">
        <v>484</v>
      </c>
      <c r="BH9" s="388" t="s">
        <v>485</v>
      </c>
      <c r="BI9" s="388" t="s">
        <v>486</v>
      </c>
      <c r="BJ9" s="388" t="s">
        <v>487</v>
      </c>
      <c r="BK9" s="388" t="s">
        <v>488</v>
      </c>
      <c r="BL9" s="388" t="s">
        <v>490</v>
      </c>
      <c r="BM9" s="390" t="s">
        <v>518</v>
      </c>
      <c r="BN9" s="153" t="s">
        <v>519</v>
      </c>
      <c r="BO9" s="153" t="s">
        <v>520</v>
      </c>
      <c r="BP9" s="153" t="s">
        <v>521</v>
      </c>
      <c r="BQ9" s="153" t="s">
        <v>522</v>
      </c>
      <c r="BR9" s="153" t="s">
        <v>496</v>
      </c>
      <c r="BS9" s="154" t="s">
        <v>497</v>
      </c>
    </row>
    <row r="10" spans="1:71" s="163" customFormat="1" ht="15" customHeight="1" thickBot="1">
      <c r="A10" s="155"/>
      <c r="B10" s="156" t="s">
        <v>498</v>
      </c>
      <c r="C10" s="157" t="s">
        <v>56</v>
      </c>
      <c r="D10" s="156" t="s">
        <v>498</v>
      </c>
      <c r="E10" s="157" t="s">
        <v>56</v>
      </c>
      <c r="F10" s="158" t="s">
        <v>523</v>
      </c>
      <c r="G10" s="158" t="s">
        <v>524</v>
      </c>
      <c r="H10" s="158" t="s">
        <v>524</v>
      </c>
      <c r="I10" s="159" t="s">
        <v>525</v>
      </c>
      <c r="J10" s="159" t="s">
        <v>526</v>
      </c>
      <c r="K10" s="159" t="s">
        <v>525</v>
      </c>
      <c r="L10" s="159" t="s">
        <v>526</v>
      </c>
      <c r="M10" s="159" t="s">
        <v>525</v>
      </c>
      <c r="N10" s="159" t="s">
        <v>526</v>
      </c>
      <c r="O10" s="159" t="s">
        <v>525</v>
      </c>
      <c r="P10" s="159" t="s">
        <v>526</v>
      </c>
      <c r="Q10" s="159" t="s">
        <v>525</v>
      </c>
      <c r="R10" s="159" t="s">
        <v>526</v>
      </c>
      <c r="S10" s="159" t="s">
        <v>525</v>
      </c>
      <c r="T10" s="159" t="s">
        <v>526</v>
      </c>
      <c r="U10" s="159" t="s">
        <v>525</v>
      </c>
      <c r="V10" s="159" t="s">
        <v>503</v>
      </c>
      <c r="W10" s="159" t="s">
        <v>501</v>
      </c>
      <c r="X10" s="159" t="s">
        <v>503</v>
      </c>
      <c r="Y10" s="159" t="s">
        <v>501</v>
      </c>
      <c r="Z10" s="159" t="s">
        <v>503</v>
      </c>
      <c r="AA10" s="159" t="s">
        <v>501</v>
      </c>
      <c r="AB10" s="159" t="s">
        <v>503</v>
      </c>
      <c r="AC10" s="159" t="s">
        <v>501</v>
      </c>
      <c r="AD10" s="159" t="s">
        <v>503</v>
      </c>
      <c r="AE10" s="159" t="s">
        <v>501</v>
      </c>
      <c r="AF10" s="159" t="s">
        <v>503</v>
      </c>
      <c r="AG10" s="159" t="s">
        <v>501</v>
      </c>
      <c r="AH10" s="159" t="s">
        <v>503</v>
      </c>
      <c r="AI10" s="159" t="s">
        <v>501</v>
      </c>
      <c r="AJ10" s="159" t="s">
        <v>503</v>
      </c>
      <c r="AK10" s="159" t="s">
        <v>501</v>
      </c>
      <c r="AL10" s="160" t="s">
        <v>503</v>
      </c>
      <c r="AM10" s="146"/>
      <c r="AN10" s="155"/>
      <c r="AO10" s="161" t="s">
        <v>505</v>
      </c>
      <c r="AP10" s="162" t="s">
        <v>507</v>
      </c>
      <c r="AQ10" s="161" t="s">
        <v>505</v>
      </c>
      <c r="AR10" s="162" t="s">
        <v>507</v>
      </c>
      <c r="AS10" s="385"/>
      <c r="AT10" s="387"/>
      <c r="AU10" s="387"/>
      <c r="AV10" s="387"/>
      <c r="AW10" s="387"/>
      <c r="AX10" s="387"/>
      <c r="AY10" s="387"/>
      <c r="AZ10" s="387"/>
      <c r="BA10" s="387"/>
      <c r="BB10" s="387"/>
      <c r="BC10" s="387"/>
      <c r="BD10" s="393"/>
      <c r="BF10" s="395"/>
      <c r="BG10" s="389"/>
      <c r="BH10" s="389"/>
      <c r="BI10" s="389"/>
      <c r="BJ10" s="389"/>
      <c r="BK10" s="389"/>
      <c r="BL10" s="389"/>
      <c r="BM10" s="391"/>
      <c r="BN10" s="164"/>
      <c r="BO10" s="164"/>
      <c r="BP10" s="164"/>
      <c r="BQ10" s="164"/>
      <c r="BR10" s="164"/>
      <c r="BS10" s="165"/>
    </row>
    <row r="11" spans="1:71" s="122" customFormat="1" ht="15" customHeight="1">
      <c r="A11" s="166"/>
      <c r="B11" s="167"/>
      <c r="C11" s="168"/>
      <c r="D11" s="167"/>
      <c r="E11" s="168"/>
      <c r="F11" s="169"/>
      <c r="G11" s="170"/>
      <c r="H11" s="171">
        <f aca="true" t="shared" si="0" ref="H11:H38">G11*(20+273)/(F11+273)</f>
        <v>0</v>
      </c>
      <c r="I11" s="172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73"/>
      <c r="AM11" s="128"/>
      <c r="AN11" s="174">
        <f aca="true" t="shared" si="1" ref="AN11:AR38">A11</f>
        <v>0</v>
      </c>
      <c r="AO11" s="175">
        <f t="shared" si="1"/>
        <v>0</v>
      </c>
      <c r="AP11" s="176">
        <f t="shared" si="1"/>
        <v>0</v>
      </c>
      <c r="AQ11" s="175">
        <f t="shared" si="1"/>
        <v>0</v>
      </c>
      <c r="AR11" s="176">
        <f t="shared" si="1"/>
        <v>0</v>
      </c>
      <c r="AS11" s="207" t="e">
        <f aca="true" t="shared" si="2" ref="AS11:AS38">1000/96.06*(Y11-Z11+AG11-AH11)*20/H11</f>
        <v>#DIV/0!</v>
      </c>
      <c r="AT11" s="171" t="e">
        <f aca="true" t="shared" si="3" ref="AT11:AT38">1000/62.01*(AA11-AB11)*20/H11</f>
        <v>#DIV/0!</v>
      </c>
      <c r="AU11" s="171" t="e">
        <f aca="true" t="shared" si="4" ref="AU11:AU38">1000/35.45*(AC11-AD11+AI11-AJ11)*20/H11</f>
        <v>#DIV/0!</v>
      </c>
      <c r="AV11" s="171" t="e">
        <f aca="true" t="shared" si="5" ref="AV11:AV38">1000/18.04*(AE11-AF11+AK11-AL11)*20/H11</f>
        <v>#DIV/0!</v>
      </c>
      <c r="AW11" s="171" t="e">
        <f aca="true" t="shared" si="6" ref="AW11:AW38">1000/96.06*(I11-J11)*20/H11</f>
        <v>#DIV/0!</v>
      </c>
      <c r="AX11" s="171" t="e">
        <f aca="true" t="shared" si="7" ref="AX11:AX38">1000/62.01*(K11-L11)*20/H11</f>
        <v>#DIV/0!</v>
      </c>
      <c r="AY11" s="171" t="e">
        <f aca="true" t="shared" si="8" ref="AY11:AY38">1000/35.45*(M11-N11)*20/H11</f>
        <v>#DIV/0!</v>
      </c>
      <c r="AZ11" s="208" t="e">
        <f aca="true" t="shared" si="9" ref="AZ11:AZ38">1000/18.04*(O11-P11)*20/H11</f>
        <v>#DIV/0!</v>
      </c>
      <c r="BA11" s="208" t="e">
        <f aca="true" t="shared" si="10" ref="BA11:BA38">1000/22.99*(Q11-R11)*20/H11</f>
        <v>#DIV/0!</v>
      </c>
      <c r="BB11" s="208" t="e">
        <f aca="true" t="shared" si="11" ref="BB11:BB38">1000/39.1*(S11-T11)*20/H11</f>
        <v>#DIV/0!</v>
      </c>
      <c r="BC11" s="208" t="e">
        <f aca="true" t="shared" si="12" ref="BC11:BC38">1000/24.31*(U11-V11)*20/H11</f>
        <v>#DIV/0!</v>
      </c>
      <c r="BD11" s="209" t="e">
        <f aca="true" t="shared" si="13" ref="BD11:BD38">1000/40*(W11-X11)*20/H11</f>
        <v>#DIV/0!</v>
      </c>
      <c r="BF11" s="183">
        <f aca="true" t="shared" si="14" ref="BF11:BF39">(I11-J11)/48.03*1000</f>
        <v>0</v>
      </c>
      <c r="BG11" s="184">
        <f aca="true" t="shared" si="15" ref="BG11:BG39">(K11-L11)/62.01*1000</f>
        <v>0</v>
      </c>
      <c r="BH11" s="184">
        <f aca="true" t="shared" si="16" ref="BH11:BH39">(M11-N11)/35.45*1000</f>
        <v>0</v>
      </c>
      <c r="BI11" s="184">
        <f aca="true" t="shared" si="17" ref="BI11:BI39">(O11-P11)/18.04*1000</f>
        <v>0</v>
      </c>
      <c r="BJ11" s="184">
        <f aca="true" t="shared" si="18" ref="BJ11:BJ39">(Q11-R11)/22.99*1000</f>
        <v>0</v>
      </c>
      <c r="BK11" s="184">
        <f aca="true" t="shared" si="19" ref="BK11:BK39">(S11-T11)/39.1*1000</f>
        <v>0</v>
      </c>
      <c r="BL11" s="184">
        <f aca="true" t="shared" si="20" ref="BL11:BL39">(U11-V11)/12.16*1000</f>
        <v>0</v>
      </c>
      <c r="BM11" s="184">
        <f aca="true" t="shared" si="21" ref="BM11:BM39">(W11-X11)/20.04*1000</f>
        <v>0</v>
      </c>
      <c r="BN11" s="184">
        <f aca="true" t="shared" si="22" ref="BN11:BN39">SUM(BF11:BH11)</f>
        <v>0</v>
      </c>
      <c r="BO11" s="184">
        <f aca="true" t="shared" si="23" ref="BO11:BO39">SUM(BI11:BM11)</f>
        <v>0</v>
      </c>
      <c r="BP11" s="184">
        <f aca="true" t="shared" si="24" ref="BP11:BP39">BN11+BO11</f>
        <v>0</v>
      </c>
      <c r="BQ11" s="184" t="e">
        <f aca="true" t="shared" si="25" ref="BQ11:BQ39">(BO11-BN11)/BP11*100</f>
        <v>#DIV/0!</v>
      </c>
      <c r="BR11" s="184">
        <f aca="true" t="shared" si="26" ref="BR11:BR39">IF(BP11&lt;50,30,IF(BP11&lt;=100,15,8))</f>
        <v>30</v>
      </c>
      <c r="BS11" s="185" t="e">
        <f aca="true" t="shared" si="27" ref="BS11:BS39">IF(ABS(BQ11)&lt;BR11,"○","×")</f>
        <v>#DIV/0!</v>
      </c>
    </row>
    <row r="12" spans="1:71" s="122" customFormat="1" ht="15" customHeight="1">
      <c r="A12" s="166"/>
      <c r="B12" s="167"/>
      <c r="C12" s="168"/>
      <c r="D12" s="167"/>
      <c r="E12" s="168"/>
      <c r="F12" s="169"/>
      <c r="G12" s="170"/>
      <c r="H12" s="171">
        <f t="shared" si="0"/>
        <v>0</v>
      </c>
      <c r="I12" s="172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73"/>
      <c r="AM12" s="128"/>
      <c r="AN12" s="174">
        <f t="shared" si="1"/>
        <v>0</v>
      </c>
      <c r="AO12" s="175">
        <f t="shared" si="1"/>
        <v>0</v>
      </c>
      <c r="AP12" s="176">
        <f t="shared" si="1"/>
        <v>0</v>
      </c>
      <c r="AQ12" s="175">
        <f t="shared" si="1"/>
        <v>0</v>
      </c>
      <c r="AR12" s="176">
        <f t="shared" si="1"/>
        <v>0</v>
      </c>
      <c r="AS12" s="207" t="e">
        <f t="shared" si="2"/>
        <v>#DIV/0!</v>
      </c>
      <c r="AT12" s="171" t="e">
        <f t="shared" si="3"/>
        <v>#DIV/0!</v>
      </c>
      <c r="AU12" s="171" t="e">
        <f t="shared" si="4"/>
        <v>#DIV/0!</v>
      </c>
      <c r="AV12" s="171" t="e">
        <f t="shared" si="5"/>
        <v>#DIV/0!</v>
      </c>
      <c r="AW12" s="171" t="e">
        <f t="shared" si="6"/>
        <v>#DIV/0!</v>
      </c>
      <c r="AX12" s="171" t="e">
        <f t="shared" si="7"/>
        <v>#DIV/0!</v>
      </c>
      <c r="AY12" s="171" t="e">
        <f t="shared" si="8"/>
        <v>#DIV/0!</v>
      </c>
      <c r="AZ12" s="208" t="e">
        <f t="shared" si="9"/>
        <v>#DIV/0!</v>
      </c>
      <c r="BA12" s="208" t="e">
        <f t="shared" si="10"/>
        <v>#DIV/0!</v>
      </c>
      <c r="BB12" s="208" t="e">
        <f t="shared" si="11"/>
        <v>#DIV/0!</v>
      </c>
      <c r="BC12" s="208" t="e">
        <f t="shared" si="12"/>
        <v>#DIV/0!</v>
      </c>
      <c r="BD12" s="209" t="e">
        <f t="shared" si="13"/>
        <v>#DIV/0!</v>
      </c>
      <c r="BF12" s="187">
        <f t="shared" si="14"/>
        <v>0</v>
      </c>
      <c r="BG12" s="188">
        <f t="shared" si="15"/>
        <v>0</v>
      </c>
      <c r="BH12" s="188">
        <f t="shared" si="16"/>
        <v>0</v>
      </c>
      <c r="BI12" s="188">
        <f t="shared" si="17"/>
        <v>0</v>
      </c>
      <c r="BJ12" s="188">
        <f t="shared" si="18"/>
        <v>0</v>
      </c>
      <c r="BK12" s="188">
        <f t="shared" si="19"/>
        <v>0</v>
      </c>
      <c r="BL12" s="188">
        <f t="shared" si="20"/>
        <v>0</v>
      </c>
      <c r="BM12" s="188">
        <f t="shared" si="21"/>
        <v>0</v>
      </c>
      <c r="BN12" s="188">
        <f t="shared" si="22"/>
        <v>0</v>
      </c>
      <c r="BO12" s="188">
        <f t="shared" si="23"/>
        <v>0</v>
      </c>
      <c r="BP12" s="188">
        <f t="shared" si="24"/>
        <v>0</v>
      </c>
      <c r="BQ12" s="188" t="e">
        <f t="shared" si="25"/>
        <v>#DIV/0!</v>
      </c>
      <c r="BR12" s="188">
        <f t="shared" si="26"/>
        <v>30</v>
      </c>
      <c r="BS12" s="189" t="e">
        <f t="shared" si="27"/>
        <v>#DIV/0!</v>
      </c>
    </row>
    <row r="13" spans="1:71" s="122" customFormat="1" ht="15" customHeight="1">
      <c r="A13" s="166"/>
      <c r="B13" s="167"/>
      <c r="C13" s="168"/>
      <c r="D13" s="167"/>
      <c r="E13" s="168"/>
      <c r="F13" s="169"/>
      <c r="G13" s="170"/>
      <c r="H13" s="171">
        <f t="shared" si="0"/>
        <v>0</v>
      </c>
      <c r="I13" s="172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73"/>
      <c r="AM13" s="128"/>
      <c r="AN13" s="174">
        <f t="shared" si="1"/>
        <v>0</v>
      </c>
      <c r="AO13" s="175">
        <f t="shared" si="1"/>
        <v>0</v>
      </c>
      <c r="AP13" s="176">
        <f t="shared" si="1"/>
        <v>0</v>
      </c>
      <c r="AQ13" s="175">
        <f t="shared" si="1"/>
        <v>0</v>
      </c>
      <c r="AR13" s="176">
        <f t="shared" si="1"/>
        <v>0</v>
      </c>
      <c r="AS13" s="207" t="e">
        <f t="shared" si="2"/>
        <v>#DIV/0!</v>
      </c>
      <c r="AT13" s="171" t="e">
        <f t="shared" si="3"/>
        <v>#DIV/0!</v>
      </c>
      <c r="AU13" s="171" t="e">
        <f t="shared" si="4"/>
        <v>#DIV/0!</v>
      </c>
      <c r="AV13" s="171" t="e">
        <f t="shared" si="5"/>
        <v>#DIV/0!</v>
      </c>
      <c r="AW13" s="171" t="e">
        <f t="shared" si="6"/>
        <v>#DIV/0!</v>
      </c>
      <c r="AX13" s="171" t="e">
        <f t="shared" si="7"/>
        <v>#DIV/0!</v>
      </c>
      <c r="AY13" s="171" t="e">
        <f t="shared" si="8"/>
        <v>#DIV/0!</v>
      </c>
      <c r="AZ13" s="208" t="e">
        <f t="shared" si="9"/>
        <v>#DIV/0!</v>
      </c>
      <c r="BA13" s="208" t="e">
        <f t="shared" si="10"/>
        <v>#DIV/0!</v>
      </c>
      <c r="BB13" s="208" t="e">
        <f t="shared" si="11"/>
        <v>#DIV/0!</v>
      </c>
      <c r="BC13" s="208" t="e">
        <f t="shared" si="12"/>
        <v>#DIV/0!</v>
      </c>
      <c r="BD13" s="209" t="e">
        <f t="shared" si="13"/>
        <v>#DIV/0!</v>
      </c>
      <c r="BF13" s="187">
        <f t="shared" si="14"/>
        <v>0</v>
      </c>
      <c r="BG13" s="188">
        <f t="shared" si="15"/>
        <v>0</v>
      </c>
      <c r="BH13" s="188">
        <f t="shared" si="16"/>
        <v>0</v>
      </c>
      <c r="BI13" s="188">
        <f t="shared" si="17"/>
        <v>0</v>
      </c>
      <c r="BJ13" s="188">
        <f t="shared" si="18"/>
        <v>0</v>
      </c>
      <c r="BK13" s="188">
        <f t="shared" si="19"/>
        <v>0</v>
      </c>
      <c r="BL13" s="188">
        <f t="shared" si="20"/>
        <v>0</v>
      </c>
      <c r="BM13" s="188">
        <f t="shared" si="21"/>
        <v>0</v>
      </c>
      <c r="BN13" s="188">
        <f t="shared" si="22"/>
        <v>0</v>
      </c>
      <c r="BO13" s="188">
        <f t="shared" si="23"/>
        <v>0</v>
      </c>
      <c r="BP13" s="188">
        <f t="shared" si="24"/>
        <v>0</v>
      </c>
      <c r="BQ13" s="188" t="e">
        <f t="shared" si="25"/>
        <v>#DIV/0!</v>
      </c>
      <c r="BR13" s="188">
        <f t="shared" si="26"/>
        <v>30</v>
      </c>
      <c r="BS13" s="189" t="e">
        <f t="shared" si="27"/>
        <v>#DIV/0!</v>
      </c>
    </row>
    <row r="14" spans="1:71" s="122" customFormat="1" ht="15" customHeight="1">
      <c r="A14" s="166"/>
      <c r="B14" s="167"/>
      <c r="C14" s="168"/>
      <c r="D14" s="167"/>
      <c r="E14" s="168"/>
      <c r="F14" s="169"/>
      <c r="G14" s="170"/>
      <c r="H14" s="171">
        <f t="shared" si="0"/>
        <v>0</v>
      </c>
      <c r="I14" s="172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73"/>
      <c r="AM14" s="128"/>
      <c r="AN14" s="174">
        <f t="shared" si="1"/>
        <v>0</v>
      </c>
      <c r="AO14" s="175">
        <f t="shared" si="1"/>
        <v>0</v>
      </c>
      <c r="AP14" s="176">
        <f t="shared" si="1"/>
        <v>0</v>
      </c>
      <c r="AQ14" s="175">
        <f t="shared" si="1"/>
        <v>0</v>
      </c>
      <c r="AR14" s="176">
        <f t="shared" si="1"/>
        <v>0</v>
      </c>
      <c r="AS14" s="207" t="e">
        <f t="shared" si="2"/>
        <v>#DIV/0!</v>
      </c>
      <c r="AT14" s="171" t="e">
        <f t="shared" si="3"/>
        <v>#DIV/0!</v>
      </c>
      <c r="AU14" s="171" t="e">
        <f t="shared" si="4"/>
        <v>#DIV/0!</v>
      </c>
      <c r="AV14" s="171" t="e">
        <f t="shared" si="5"/>
        <v>#DIV/0!</v>
      </c>
      <c r="AW14" s="171" t="e">
        <f t="shared" si="6"/>
        <v>#DIV/0!</v>
      </c>
      <c r="AX14" s="171" t="e">
        <f t="shared" si="7"/>
        <v>#DIV/0!</v>
      </c>
      <c r="AY14" s="171" t="e">
        <f t="shared" si="8"/>
        <v>#DIV/0!</v>
      </c>
      <c r="AZ14" s="208" t="e">
        <f t="shared" si="9"/>
        <v>#DIV/0!</v>
      </c>
      <c r="BA14" s="208" t="e">
        <f t="shared" si="10"/>
        <v>#DIV/0!</v>
      </c>
      <c r="BB14" s="208" t="e">
        <f t="shared" si="11"/>
        <v>#DIV/0!</v>
      </c>
      <c r="BC14" s="208" t="e">
        <f t="shared" si="12"/>
        <v>#DIV/0!</v>
      </c>
      <c r="BD14" s="209" t="e">
        <f t="shared" si="13"/>
        <v>#DIV/0!</v>
      </c>
      <c r="BF14" s="187">
        <f t="shared" si="14"/>
        <v>0</v>
      </c>
      <c r="BG14" s="188">
        <f t="shared" si="15"/>
        <v>0</v>
      </c>
      <c r="BH14" s="188">
        <f t="shared" si="16"/>
        <v>0</v>
      </c>
      <c r="BI14" s="188">
        <f t="shared" si="17"/>
        <v>0</v>
      </c>
      <c r="BJ14" s="188">
        <f t="shared" si="18"/>
        <v>0</v>
      </c>
      <c r="BK14" s="188">
        <f t="shared" si="19"/>
        <v>0</v>
      </c>
      <c r="BL14" s="188">
        <f t="shared" si="20"/>
        <v>0</v>
      </c>
      <c r="BM14" s="188">
        <f t="shared" si="21"/>
        <v>0</v>
      </c>
      <c r="BN14" s="188">
        <f t="shared" si="22"/>
        <v>0</v>
      </c>
      <c r="BO14" s="188">
        <f t="shared" si="23"/>
        <v>0</v>
      </c>
      <c r="BP14" s="188">
        <f t="shared" si="24"/>
        <v>0</v>
      </c>
      <c r="BQ14" s="188" t="e">
        <f t="shared" si="25"/>
        <v>#DIV/0!</v>
      </c>
      <c r="BR14" s="188">
        <f t="shared" si="26"/>
        <v>30</v>
      </c>
      <c r="BS14" s="189" t="e">
        <f t="shared" si="27"/>
        <v>#DIV/0!</v>
      </c>
    </row>
    <row r="15" spans="1:71" s="122" customFormat="1" ht="15" customHeight="1">
      <c r="A15" s="166"/>
      <c r="B15" s="167"/>
      <c r="C15" s="168"/>
      <c r="D15" s="167"/>
      <c r="E15" s="168"/>
      <c r="F15" s="169"/>
      <c r="G15" s="170"/>
      <c r="H15" s="171">
        <f t="shared" si="0"/>
        <v>0</v>
      </c>
      <c r="I15" s="172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73"/>
      <c r="AM15" s="128"/>
      <c r="AN15" s="174">
        <f t="shared" si="1"/>
        <v>0</v>
      </c>
      <c r="AO15" s="175">
        <f t="shared" si="1"/>
        <v>0</v>
      </c>
      <c r="AP15" s="176">
        <f t="shared" si="1"/>
        <v>0</v>
      </c>
      <c r="AQ15" s="175">
        <f t="shared" si="1"/>
        <v>0</v>
      </c>
      <c r="AR15" s="176">
        <f t="shared" si="1"/>
        <v>0</v>
      </c>
      <c r="AS15" s="207" t="e">
        <f t="shared" si="2"/>
        <v>#DIV/0!</v>
      </c>
      <c r="AT15" s="171" t="e">
        <f t="shared" si="3"/>
        <v>#DIV/0!</v>
      </c>
      <c r="AU15" s="171" t="e">
        <f t="shared" si="4"/>
        <v>#DIV/0!</v>
      </c>
      <c r="AV15" s="171" t="e">
        <f t="shared" si="5"/>
        <v>#DIV/0!</v>
      </c>
      <c r="AW15" s="171" t="e">
        <f t="shared" si="6"/>
        <v>#DIV/0!</v>
      </c>
      <c r="AX15" s="171" t="e">
        <f t="shared" si="7"/>
        <v>#DIV/0!</v>
      </c>
      <c r="AY15" s="171" t="e">
        <f t="shared" si="8"/>
        <v>#DIV/0!</v>
      </c>
      <c r="AZ15" s="208" t="e">
        <f t="shared" si="9"/>
        <v>#DIV/0!</v>
      </c>
      <c r="BA15" s="208" t="e">
        <f t="shared" si="10"/>
        <v>#DIV/0!</v>
      </c>
      <c r="BB15" s="208" t="e">
        <f t="shared" si="11"/>
        <v>#DIV/0!</v>
      </c>
      <c r="BC15" s="208" t="e">
        <f t="shared" si="12"/>
        <v>#DIV/0!</v>
      </c>
      <c r="BD15" s="209" t="e">
        <f t="shared" si="13"/>
        <v>#DIV/0!</v>
      </c>
      <c r="BF15" s="187">
        <f t="shared" si="14"/>
        <v>0</v>
      </c>
      <c r="BG15" s="188">
        <f t="shared" si="15"/>
        <v>0</v>
      </c>
      <c r="BH15" s="188">
        <f t="shared" si="16"/>
        <v>0</v>
      </c>
      <c r="BI15" s="188">
        <f t="shared" si="17"/>
        <v>0</v>
      </c>
      <c r="BJ15" s="188">
        <f t="shared" si="18"/>
        <v>0</v>
      </c>
      <c r="BK15" s="188">
        <f t="shared" si="19"/>
        <v>0</v>
      </c>
      <c r="BL15" s="188">
        <f t="shared" si="20"/>
        <v>0</v>
      </c>
      <c r="BM15" s="188">
        <f t="shared" si="21"/>
        <v>0</v>
      </c>
      <c r="BN15" s="188">
        <f t="shared" si="22"/>
        <v>0</v>
      </c>
      <c r="BO15" s="188">
        <f t="shared" si="23"/>
        <v>0</v>
      </c>
      <c r="BP15" s="188">
        <f t="shared" si="24"/>
        <v>0</v>
      </c>
      <c r="BQ15" s="188" t="e">
        <f t="shared" si="25"/>
        <v>#DIV/0!</v>
      </c>
      <c r="BR15" s="188">
        <f t="shared" si="26"/>
        <v>30</v>
      </c>
      <c r="BS15" s="189" t="e">
        <f t="shared" si="27"/>
        <v>#DIV/0!</v>
      </c>
    </row>
    <row r="16" spans="1:71" s="122" customFormat="1" ht="15" customHeight="1">
      <c r="A16" s="166"/>
      <c r="B16" s="167"/>
      <c r="C16" s="168"/>
      <c r="D16" s="167"/>
      <c r="E16" s="168"/>
      <c r="F16" s="169"/>
      <c r="G16" s="170"/>
      <c r="H16" s="171">
        <f t="shared" si="0"/>
        <v>0</v>
      </c>
      <c r="I16" s="172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73"/>
      <c r="AM16" s="128"/>
      <c r="AN16" s="174">
        <f t="shared" si="1"/>
        <v>0</v>
      </c>
      <c r="AO16" s="175">
        <f t="shared" si="1"/>
        <v>0</v>
      </c>
      <c r="AP16" s="176">
        <f t="shared" si="1"/>
        <v>0</v>
      </c>
      <c r="AQ16" s="175">
        <f t="shared" si="1"/>
        <v>0</v>
      </c>
      <c r="AR16" s="176">
        <f t="shared" si="1"/>
        <v>0</v>
      </c>
      <c r="AS16" s="207" t="e">
        <f t="shared" si="2"/>
        <v>#DIV/0!</v>
      </c>
      <c r="AT16" s="171" t="e">
        <f t="shared" si="3"/>
        <v>#DIV/0!</v>
      </c>
      <c r="AU16" s="171" t="e">
        <f t="shared" si="4"/>
        <v>#DIV/0!</v>
      </c>
      <c r="AV16" s="171" t="e">
        <f t="shared" si="5"/>
        <v>#DIV/0!</v>
      </c>
      <c r="AW16" s="171" t="e">
        <f t="shared" si="6"/>
        <v>#DIV/0!</v>
      </c>
      <c r="AX16" s="171" t="e">
        <f t="shared" si="7"/>
        <v>#DIV/0!</v>
      </c>
      <c r="AY16" s="171" t="e">
        <f t="shared" si="8"/>
        <v>#DIV/0!</v>
      </c>
      <c r="AZ16" s="208" t="e">
        <f t="shared" si="9"/>
        <v>#DIV/0!</v>
      </c>
      <c r="BA16" s="208" t="e">
        <f t="shared" si="10"/>
        <v>#DIV/0!</v>
      </c>
      <c r="BB16" s="208" t="e">
        <f t="shared" si="11"/>
        <v>#DIV/0!</v>
      </c>
      <c r="BC16" s="208" t="e">
        <f t="shared" si="12"/>
        <v>#DIV/0!</v>
      </c>
      <c r="BD16" s="209" t="e">
        <f t="shared" si="13"/>
        <v>#DIV/0!</v>
      </c>
      <c r="BF16" s="187">
        <f t="shared" si="14"/>
        <v>0</v>
      </c>
      <c r="BG16" s="188">
        <f t="shared" si="15"/>
        <v>0</v>
      </c>
      <c r="BH16" s="188">
        <f t="shared" si="16"/>
        <v>0</v>
      </c>
      <c r="BI16" s="188">
        <f t="shared" si="17"/>
        <v>0</v>
      </c>
      <c r="BJ16" s="188">
        <f t="shared" si="18"/>
        <v>0</v>
      </c>
      <c r="BK16" s="188">
        <f t="shared" si="19"/>
        <v>0</v>
      </c>
      <c r="BL16" s="188">
        <f t="shared" si="20"/>
        <v>0</v>
      </c>
      <c r="BM16" s="188">
        <f t="shared" si="21"/>
        <v>0</v>
      </c>
      <c r="BN16" s="188">
        <f t="shared" si="22"/>
        <v>0</v>
      </c>
      <c r="BO16" s="188">
        <f t="shared" si="23"/>
        <v>0</v>
      </c>
      <c r="BP16" s="188">
        <f t="shared" si="24"/>
        <v>0</v>
      </c>
      <c r="BQ16" s="188" t="e">
        <f t="shared" si="25"/>
        <v>#DIV/0!</v>
      </c>
      <c r="BR16" s="188">
        <f t="shared" si="26"/>
        <v>30</v>
      </c>
      <c r="BS16" s="189" t="e">
        <f t="shared" si="27"/>
        <v>#DIV/0!</v>
      </c>
    </row>
    <row r="17" spans="1:71" s="122" customFormat="1" ht="15" customHeight="1">
      <c r="A17" s="166"/>
      <c r="B17" s="167"/>
      <c r="C17" s="168"/>
      <c r="D17" s="167"/>
      <c r="E17" s="168"/>
      <c r="F17" s="169"/>
      <c r="G17" s="170"/>
      <c r="H17" s="171">
        <f t="shared" si="0"/>
        <v>0</v>
      </c>
      <c r="I17" s="172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73"/>
      <c r="AM17" s="128"/>
      <c r="AN17" s="174">
        <f t="shared" si="1"/>
        <v>0</v>
      </c>
      <c r="AO17" s="175">
        <f t="shared" si="1"/>
        <v>0</v>
      </c>
      <c r="AP17" s="176">
        <f t="shared" si="1"/>
        <v>0</v>
      </c>
      <c r="AQ17" s="175">
        <f t="shared" si="1"/>
        <v>0</v>
      </c>
      <c r="AR17" s="176">
        <f t="shared" si="1"/>
        <v>0</v>
      </c>
      <c r="AS17" s="207" t="e">
        <f t="shared" si="2"/>
        <v>#DIV/0!</v>
      </c>
      <c r="AT17" s="171" t="e">
        <f t="shared" si="3"/>
        <v>#DIV/0!</v>
      </c>
      <c r="AU17" s="171" t="e">
        <f t="shared" si="4"/>
        <v>#DIV/0!</v>
      </c>
      <c r="AV17" s="171" t="e">
        <f t="shared" si="5"/>
        <v>#DIV/0!</v>
      </c>
      <c r="AW17" s="171" t="e">
        <f t="shared" si="6"/>
        <v>#DIV/0!</v>
      </c>
      <c r="AX17" s="171" t="e">
        <f t="shared" si="7"/>
        <v>#DIV/0!</v>
      </c>
      <c r="AY17" s="171" t="e">
        <f t="shared" si="8"/>
        <v>#DIV/0!</v>
      </c>
      <c r="AZ17" s="208" t="e">
        <f t="shared" si="9"/>
        <v>#DIV/0!</v>
      </c>
      <c r="BA17" s="208" t="e">
        <f t="shared" si="10"/>
        <v>#DIV/0!</v>
      </c>
      <c r="BB17" s="208" t="e">
        <f t="shared" si="11"/>
        <v>#DIV/0!</v>
      </c>
      <c r="BC17" s="208" t="e">
        <f t="shared" si="12"/>
        <v>#DIV/0!</v>
      </c>
      <c r="BD17" s="209" t="e">
        <f t="shared" si="13"/>
        <v>#DIV/0!</v>
      </c>
      <c r="BF17" s="187">
        <f t="shared" si="14"/>
        <v>0</v>
      </c>
      <c r="BG17" s="188">
        <f t="shared" si="15"/>
        <v>0</v>
      </c>
      <c r="BH17" s="188">
        <f t="shared" si="16"/>
        <v>0</v>
      </c>
      <c r="BI17" s="188">
        <f t="shared" si="17"/>
        <v>0</v>
      </c>
      <c r="BJ17" s="188">
        <f t="shared" si="18"/>
        <v>0</v>
      </c>
      <c r="BK17" s="188">
        <f t="shared" si="19"/>
        <v>0</v>
      </c>
      <c r="BL17" s="188">
        <f t="shared" si="20"/>
        <v>0</v>
      </c>
      <c r="BM17" s="188">
        <f t="shared" si="21"/>
        <v>0</v>
      </c>
      <c r="BN17" s="188">
        <f t="shared" si="22"/>
        <v>0</v>
      </c>
      <c r="BO17" s="188">
        <f t="shared" si="23"/>
        <v>0</v>
      </c>
      <c r="BP17" s="188">
        <f t="shared" si="24"/>
        <v>0</v>
      </c>
      <c r="BQ17" s="188" t="e">
        <f t="shared" si="25"/>
        <v>#DIV/0!</v>
      </c>
      <c r="BR17" s="188">
        <f t="shared" si="26"/>
        <v>30</v>
      </c>
      <c r="BS17" s="189" t="e">
        <f t="shared" si="27"/>
        <v>#DIV/0!</v>
      </c>
    </row>
    <row r="18" spans="1:71" s="122" customFormat="1" ht="15" customHeight="1">
      <c r="A18" s="166"/>
      <c r="B18" s="167"/>
      <c r="C18" s="168"/>
      <c r="D18" s="167"/>
      <c r="E18" s="168"/>
      <c r="F18" s="169"/>
      <c r="G18" s="170"/>
      <c r="H18" s="171">
        <f t="shared" si="0"/>
        <v>0</v>
      </c>
      <c r="I18" s="172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73"/>
      <c r="AM18" s="128"/>
      <c r="AN18" s="174">
        <f t="shared" si="1"/>
        <v>0</v>
      </c>
      <c r="AO18" s="175">
        <f t="shared" si="1"/>
        <v>0</v>
      </c>
      <c r="AP18" s="176">
        <f t="shared" si="1"/>
        <v>0</v>
      </c>
      <c r="AQ18" s="175">
        <f t="shared" si="1"/>
        <v>0</v>
      </c>
      <c r="AR18" s="176">
        <f t="shared" si="1"/>
        <v>0</v>
      </c>
      <c r="AS18" s="207" t="e">
        <f t="shared" si="2"/>
        <v>#DIV/0!</v>
      </c>
      <c r="AT18" s="171" t="e">
        <f t="shared" si="3"/>
        <v>#DIV/0!</v>
      </c>
      <c r="AU18" s="171" t="e">
        <f t="shared" si="4"/>
        <v>#DIV/0!</v>
      </c>
      <c r="AV18" s="171" t="e">
        <f t="shared" si="5"/>
        <v>#DIV/0!</v>
      </c>
      <c r="AW18" s="171" t="e">
        <f t="shared" si="6"/>
        <v>#DIV/0!</v>
      </c>
      <c r="AX18" s="171" t="e">
        <f t="shared" si="7"/>
        <v>#DIV/0!</v>
      </c>
      <c r="AY18" s="171" t="e">
        <f t="shared" si="8"/>
        <v>#DIV/0!</v>
      </c>
      <c r="AZ18" s="208" t="e">
        <f t="shared" si="9"/>
        <v>#DIV/0!</v>
      </c>
      <c r="BA18" s="208" t="e">
        <f t="shared" si="10"/>
        <v>#DIV/0!</v>
      </c>
      <c r="BB18" s="208" t="e">
        <f t="shared" si="11"/>
        <v>#DIV/0!</v>
      </c>
      <c r="BC18" s="208" t="e">
        <f t="shared" si="12"/>
        <v>#DIV/0!</v>
      </c>
      <c r="BD18" s="209" t="e">
        <f t="shared" si="13"/>
        <v>#DIV/0!</v>
      </c>
      <c r="BF18" s="187">
        <f t="shared" si="14"/>
        <v>0</v>
      </c>
      <c r="BG18" s="188">
        <f t="shared" si="15"/>
        <v>0</v>
      </c>
      <c r="BH18" s="188">
        <f t="shared" si="16"/>
        <v>0</v>
      </c>
      <c r="BI18" s="188">
        <f t="shared" si="17"/>
        <v>0</v>
      </c>
      <c r="BJ18" s="188">
        <f t="shared" si="18"/>
        <v>0</v>
      </c>
      <c r="BK18" s="188">
        <f t="shared" si="19"/>
        <v>0</v>
      </c>
      <c r="BL18" s="188">
        <f t="shared" si="20"/>
        <v>0</v>
      </c>
      <c r="BM18" s="188">
        <f t="shared" si="21"/>
        <v>0</v>
      </c>
      <c r="BN18" s="188">
        <f t="shared" si="22"/>
        <v>0</v>
      </c>
      <c r="BO18" s="188">
        <f t="shared" si="23"/>
        <v>0</v>
      </c>
      <c r="BP18" s="188">
        <f t="shared" si="24"/>
        <v>0</v>
      </c>
      <c r="BQ18" s="188" t="e">
        <f t="shared" si="25"/>
        <v>#DIV/0!</v>
      </c>
      <c r="BR18" s="188">
        <f t="shared" si="26"/>
        <v>30</v>
      </c>
      <c r="BS18" s="189" t="e">
        <f t="shared" si="27"/>
        <v>#DIV/0!</v>
      </c>
    </row>
    <row r="19" spans="1:71" s="122" customFormat="1" ht="15" customHeight="1">
      <c r="A19" s="166"/>
      <c r="B19" s="167"/>
      <c r="C19" s="168"/>
      <c r="D19" s="167"/>
      <c r="E19" s="168"/>
      <c r="F19" s="169"/>
      <c r="G19" s="170"/>
      <c r="H19" s="171">
        <f t="shared" si="0"/>
        <v>0</v>
      </c>
      <c r="I19" s="172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73"/>
      <c r="AM19" s="128"/>
      <c r="AN19" s="174">
        <f t="shared" si="1"/>
        <v>0</v>
      </c>
      <c r="AO19" s="175">
        <f t="shared" si="1"/>
        <v>0</v>
      </c>
      <c r="AP19" s="176">
        <f t="shared" si="1"/>
        <v>0</v>
      </c>
      <c r="AQ19" s="175">
        <f t="shared" si="1"/>
        <v>0</v>
      </c>
      <c r="AR19" s="176">
        <f t="shared" si="1"/>
        <v>0</v>
      </c>
      <c r="AS19" s="207" t="e">
        <f t="shared" si="2"/>
        <v>#DIV/0!</v>
      </c>
      <c r="AT19" s="171" t="e">
        <f t="shared" si="3"/>
        <v>#DIV/0!</v>
      </c>
      <c r="AU19" s="171" t="e">
        <f t="shared" si="4"/>
        <v>#DIV/0!</v>
      </c>
      <c r="AV19" s="171" t="e">
        <f t="shared" si="5"/>
        <v>#DIV/0!</v>
      </c>
      <c r="AW19" s="171" t="e">
        <f t="shared" si="6"/>
        <v>#DIV/0!</v>
      </c>
      <c r="AX19" s="171" t="e">
        <f t="shared" si="7"/>
        <v>#DIV/0!</v>
      </c>
      <c r="AY19" s="171" t="e">
        <f t="shared" si="8"/>
        <v>#DIV/0!</v>
      </c>
      <c r="AZ19" s="208" t="e">
        <f t="shared" si="9"/>
        <v>#DIV/0!</v>
      </c>
      <c r="BA19" s="208" t="e">
        <f t="shared" si="10"/>
        <v>#DIV/0!</v>
      </c>
      <c r="BB19" s="208" t="e">
        <f t="shared" si="11"/>
        <v>#DIV/0!</v>
      </c>
      <c r="BC19" s="208" t="e">
        <f t="shared" si="12"/>
        <v>#DIV/0!</v>
      </c>
      <c r="BD19" s="209" t="e">
        <f t="shared" si="13"/>
        <v>#DIV/0!</v>
      </c>
      <c r="BF19" s="187">
        <f t="shared" si="14"/>
        <v>0</v>
      </c>
      <c r="BG19" s="188">
        <f t="shared" si="15"/>
        <v>0</v>
      </c>
      <c r="BH19" s="188">
        <f t="shared" si="16"/>
        <v>0</v>
      </c>
      <c r="BI19" s="188">
        <f t="shared" si="17"/>
        <v>0</v>
      </c>
      <c r="BJ19" s="188">
        <f t="shared" si="18"/>
        <v>0</v>
      </c>
      <c r="BK19" s="188">
        <f t="shared" si="19"/>
        <v>0</v>
      </c>
      <c r="BL19" s="188">
        <f t="shared" si="20"/>
        <v>0</v>
      </c>
      <c r="BM19" s="188">
        <f t="shared" si="21"/>
        <v>0</v>
      </c>
      <c r="BN19" s="188">
        <f t="shared" si="22"/>
        <v>0</v>
      </c>
      <c r="BO19" s="188">
        <f t="shared" si="23"/>
        <v>0</v>
      </c>
      <c r="BP19" s="188">
        <f t="shared" si="24"/>
        <v>0</v>
      </c>
      <c r="BQ19" s="188" t="e">
        <f t="shared" si="25"/>
        <v>#DIV/0!</v>
      </c>
      <c r="BR19" s="188">
        <f t="shared" si="26"/>
        <v>30</v>
      </c>
      <c r="BS19" s="189" t="e">
        <f t="shared" si="27"/>
        <v>#DIV/0!</v>
      </c>
    </row>
    <row r="20" spans="1:71" s="122" customFormat="1" ht="15" customHeight="1">
      <c r="A20" s="166"/>
      <c r="B20" s="167"/>
      <c r="C20" s="168"/>
      <c r="D20" s="167"/>
      <c r="E20" s="168"/>
      <c r="F20" s="169"/>
      <c r="G20" s="170"/>
      <c r="H20" s="171">
        <f t="shared" si="0"/>
        <v>0</v>
      </c>
      <c r="I20" s="172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73"/>
      <c r="AM20" s="128"/>
      <c r="AN20" s="174">
        <f t="shared" si="1"/>
        <v>0</v>
      </c>
      <c r="AO20" s="175">
        <f t="shared" si="1"/>
        <v>0</v>
      </c>
      <c r="AP20" s="176">
        <f t="shared" si="1"/>
        <v>0</v>
      </c>
      <c r="AQ20" s="175">
        <f t="shared" si="1"/>
        <v>0</v>
      </c>
      <c r="AR20" s="176">
        <f t="shared" si="1"/>
        <v>0</v>
      </c>
      <c r="AS20" s="207" t="e">
        <f t="shared" si="2"/>
        <v>#DIV/0!</v>
      </c>
      <c r="AT20" s="171" t="e">
        <f t="shared" si="3"/>
        <v>#DIV/0!</v>
      </c>
      <c r="AU20" s="171" t="e">
        <f t="shared" si="4"/>
        <v>#DIV/0!</v>
      </c>
      <c r="AV20" s="171" t="e">
        <f t="shared" si="5"/>
        <v>#DIV/0!</v>
      </c>
      <c r="AW20" s="171" t="e">
        <f t="shared" si="6"/>
        <v>#DIV/0!</v>
      </c>
      <c r="AX20" s="171" t="e">
        <f t="shared" si="7"/>
        <v>#DIV/0!</v>
      </c>
      <c r="AY20" s="171" t="e">
        <f t="shared" si="8"/>
        <v>#DIV/0!</v>
      </c>
      <c r="AZ20" s="208" t="e">
        <f t="shared" si="9"/>
        <v>#DIV/0!</v>
      </c>
      <c r="BA20" s="208" t="e">
        <f t="shared" si="10"/>
        <v>#DIV/0!</v>
      </c>
      <c r="BB20" s="208" t="e">
        <f t="shared" si="11"/>
        <v>#DIV/0!</v>
      </c>
      <c r="BC20" s="208" t="e">
        <f t="shared" si="12"/>
        <v>#DIV/0!</v>
      </c>
      <c r="BD20" s="209" t="e">
        <f t="shared" si="13"/>
        <v>#DIV/0!</v>
      </c>
      <c r="BF20" s="187">
        <f t="shared" si="14"/>
        <v>0</v>
      </c>
      <c r="BG20" s="188">
        <f t="shared" si="15"/>
        <v>0</v>
      </c>
      <c r="BH20" s="188">
        <f t="shared" si="16"/>
        <v>0</v>
      </c>
      <c r="BI20" s="188">
        <f t="shared" si="17"/>
        <v>0</v>
      </c>
      <c r="BJ20" s="188">
        <f t="shared" si="18"/>
        <v>0</v>
      </c>
      <c r="BK20" s="188">
        <f t="shared" si="19"/>
        <v>0</v>
      </c>
      <c r="BL20" s="188">
        <f t="shared" si="20"/>
        <v>0</v>
      </c>
      <c r="BM20" s="188">
        <f t="shared" si="21"/>
        <v>0</v>
      </c>
      <c r="BN20" s="188">
        <f t="shared" si="22"/>
        <v>0</v>
      </c>
      <c r="BO20" s="188">
        <f t="shared" si="23"/>
        <v>0</v>
      </c>
      <c r="BP20" s="188">
        <f t="shared" si="24"/>
        <v>0</v>
      </c>
      <c r="BQ20" s="188" t="e">
        <f t="shared" si="25"/>
        <v>#DIV/0!</v>
      </c>
      <c r="BR20" s="188">
        <f t="shared" si="26"/>
        <v>30</v>
      </c>
      <c r="BS20" s="189" t="e">
        <f t="shared" si="27"/>
        <v>#DIV/0!</v>
      </c>
    </row>
    <row r="21" spans="1:71" s="122" customFormat="1" ht="15" customHeight="1">
      <c r="A21" s="166"/>
      <c r="B21" s="167"/>
      <c r="C21" s="168"/>
      <c r="D21" s="167"/>
      <c r="E21" s="168"/>
      <c r="F21" s="169"/>
      <c r="G21" s="170"/>
      <c r="H21" s="171">
        <f t="shared" si="0"/>
        <v>0</v>
      </c>
      <c r="I21" s="172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73"/>
      <c r="AM21" s="128"/>
      <c r="AN21" s="174">
        <f t="shared" si="1"/>
        <v>0</v>
      </c>
      <c r="AO21" s="175">
        <f t="shared" si="1"/>
        <v>0</v>
      </c>
      <c r="AP21" s="176">
        <f t="shared" si="1"/>
        <v>0</v>
      </c>
      <c r="AQ21" s="175">
        <f t="shared" si="1"/>
        <v>0</v>
      </c>
      <c r="AR21" s="176">
        <f t="shared" si="1"/>
        <v>0</v>
      </c>
      <c r="AS21" s="207" t="e">
        <f t="shared" si="2"/>
        <v>#DIV/0!</v>
      </c>
      <c r="AT21" s="171" t="e">
        <f t="shared" si="3"/>
        <v>#DIV/0!</v>
      </c>
      <c r="AU21" s="171" t="e">
        <f t="shared" si="4"/>
        <v>#DIV/0!</v>
      </c>
      <c r="AV21" s="171" t="e">
        <f t="shared" si="5"/>
        <v>#DIV/0!</v>
      </c>
      <c r="AW21" s="171" t="e">
        <f t="shared" si="6"/>
        <v>#DIV/0!</v>
      </c>
      <c r="AX21" s="171" t="e">
        <f t="shared" si="7"/>
        <v>#DIV/0!</v>
      </c>
      <c r="AY21" s="171" t="e">
        <f t="shared" si="8"/>
        <v>#DIV/0!</v>
      </c>
      <c r="AZ21" s="208" t="e">
        <f t="shared" si="9"/>
        <v>#DIV/0!</v>
      </c>
      <c r="BA21" s="208" t="e">
        <f t="shared" si="10"/>
        <v>#DIV/0!</v>
      </c>
      <c r="BB21" s="208" t="e">
        <f t="shared" si="11"/>
        <v>#DIV/0!</v>
      </c>
      <c r="BC21" s="208" t="e">
        <f t="shared" si="12"/>
        <v>#DIV/0!</v>
      </c>
      <c r="BD21" s="209" t="e">
        <f t="shared" si="13"/>
        <v>#DIV/0!</v>
      </c>
      <c r="BF21" s="187">
        <f t="shared" si="14"/>
        <v>0</v>
      </c>
      <c r="BG21" s="188">
        <f t="shared" si="15"/>
        <v>0</v>
      </c>
      <c r="BH21" s="188">
        <f t="shared" si="16"/>
        <v>0</v>
      </c>
      <c r="BI21" s="188">
        <f t="shared" si="17"/>
        <v>0</v>
      </c>
      <c r="BJ21" s="188">
        <f t="shared" si="18"/>
        <v>0</v>
      </c>
      <c r="BK21" s="188">
        <f t="shared" si="19"/>
        <v>0</v>
      </c>
      <c r="BL21" s="188">
        <f t="shared" si="20"/>
        <v>0</v>
      </c>
      <c r="BM21" s="188">
        <f t="shared" si="21"/>
        <v>0</v>
      </c>
      <c r="BN21" s="188">
        <f t="shared" si="22"/>
        <v>0</v>
      </c>
      <c r="BO21" s="188">
        <f t="shared" si="23"/>
        <v>0</v>
      </c>
      <c r="BP21" s="188">
        <f t="shared" si="24"/>
        <v>0</v>
      </c>
      <c r="BQ21" s="188" t="e">
        <f t="shared" si="25"/>
        <v>#DIV/0!</v>
      </c>
      <c r="BR21" s="188">
        <f t="shared" si="26"/>
        <v>30</v>
      </c>
      <c r="BS21" s="189" t="e">
        <f t="shared" si="27"/>
        <v>#DIV/0!</v>
      </c>
    </row>
    <row r="22" spans="1:71" s="122" customFormat="1" ht="15" customHeight="1">
      <c r="A22" s="166"/>
      <c r="B22" s="167"/>
      <c r="C22" s="168"/>
      <c r="D22" s="167"/>
      <c r="E22" s="168"/>
      <c r="F22" s="169"/>
      <c r="G22" s="170"/>
      <c r="H22" s="171">
        <f t="shared" si="0"/>
        <v>0</v>
      </c>
      <c r="I22" s="172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73"/>
      <c r="AM22" s="128"/>
      <c r="AN22" s="174">
        <f t="shared" si="1"/>
        <v>0</v>
      </c>
      <c r="AO22" s="175">
        <f t="shared" si="1"/>
        <v>0</v>
      </c>
      <c r="AP22" s="176">
        <f t="shared" si="1"/>
        <v>0</v>
      </c>
      <c r="AQ22" s="175">
        <f t="shared" si="1"/>
        <v>0</v>
      </c>
      <c r="AR22" s="176">
        <f t="shared" si="1"/>
        <v>0</v>
      </c>
      <c r="AS22" s="207" t="e">
        <f t="shared" si="2"/>
        <v>#DIV/0!</v>
      </c>
      <c r="AT22" s="171" t="e">
        <f t="shared" si="3"/>
        <v>#DIV/0!</v>
      </c>
      <c r="AU22" s="171" t="e">
        <f t="shared" si="4"/>
        <v>#DIV/0!</v>
      </c>
      <c r="AV22" s="171" t="e">
        <f t="shared" si="5"/>
        <v>#DIV/0!</v>
      </c>
      <c r="AW22" s="171" t="e">
        <f t="shared" si="6"/>
        <v>#DIV/0!</v>
      </c>
      <c r="AX22" s="171" t="e">
        <f t="shared" si="7"/>
        <v>#DIV/0!</v>
      </c>
      <c r="AY22" s="171" t="e">
        <f t="shared" si="8"/>
        <v>#DIV/0!</v>
      </c>
      <c r="AZ22" s="208" t="e">
        <f t="shared" si="9"/>
        <v>#DIV/0!</v>
      </c>
      <c r="BA22" s="208" t="e">
        <f t="shared" si="10"/>
        <v>#DIV/0!</v>
      </c>
      <c r="BB22" s="208" t="e">
        <f t="shared" si="11"/>
        <v>#DIV/0!</v>
      </c>
      <c r="BC22" s="208" t="e">
        <f t="shared" si="12"/>
        <v>#DIV/0!</v>
      </c>
      <c r="BD22" s="209" t="e">
        <f t="shared" si="13"/>
        <v>#DIV/0!</v>
      </c>
      <c r="BF22" s="187">
        <f t="shared" si="14"/>
        <v>0</v>
      </c>
      <c r="BG22" s="188">
        <f t="shared" si="15"/>
        <v>0</v>
      </c>
      <c r="BH22" s="188">
        <f t="shared" si="16"/>
        <v>0</v>
      </c>
      <c r="BI22" s="188">
        <f t="shared" si="17"/>
        <v>0</v>
      </c>
      <c r="BJ22" s="188">
        <f t="shared" si="18"/>
        <v>0</v>
      </c>
      <c r="BK22" s="188">
        <f t="shared" si="19"/>
        <v>0</v>
      </c>
      <c r="BL22" s="188">
        <f t="shared" si="20"/>
        <v>0</v>
      </c>
      <c r="BM22" s="188">
        <f t="shared" si="21"/>
        <v>0</v>
      </c>
      <c r="BN22" s="188">
        <f t="shared" si="22"/>
        <v>0</v>
      </c>
      <c r="BO22" s="188">
        <f t="shared" si="23"/>
        <v>0</v>
      </c>
      <c r="BP22" s="188">
        <f t="shared" si="24"/>
        <v>0</v>
      </c>
      <c r="BQ22" s="188" t="e">
        <f t="shared" si="25"/>
        <v>#DIV/0!</v>
      </c>
      <c r="BR22" s="188">
        <f t="shared" si="26"/>
        <v>30</v>
      </c>
      <c r="BS22" s="189" t="e">
        <f t="shared" si="27"/>
        <v>#DIV/0!</v>
      </c>
    </row>
    <row r="23" spans="1:71" s="122" customFormat="1" ht="15" customHeight="1">
      <c r="A23" s="166"/>
      <c r="B23" s="167"/>
      <c r="C23" s="168"/>
      <c r="D23" s="167"/>
      <c r="E23" s="168"/>
      <c r="F23" s="169"/>
      <c r="G23" s="170"/>
      <c r="H23" s="171">
        <f t="shared" si="0"/>
        <v>0</v>
      </c>
      <c r="I23" s="172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73"/>
      <c r="AM23" s="128"/>
      <c r="AN23" s="174">
        <f t="shared" si="1"/>
        <v>0</v>
      </c>
      <c r="AO23" s="175">
        <f t="shared" si="1"/>
        <v>0</v>
      </c>
      <c r="AP23" s="176">
        <f t="shared" si="1"/>
        <v>0</v>
      </c>
      <c r="AQ23" s="175">
        <f t="shared" si="1"/>
        <v>0</v>
      </c>
      <c r="AR23" s="176">
        <f t="shared" si="1"/>
        <v>0</v>
      </c>
      <c r="AS23" s="207" t="e">
        <f t="shared" si="2"/>
        <v>#DIV/0!</v>
      </c>
      <c r="AT23" s="171" t="e">
        <f t="shared" si="3"/>
        <v>#DIV/0!</v>
      </c>
      <c r="AU23" s="171" t="e">
        <f t="shared" si="4"/>
        <v>#DIV/0!</v>
      </c>
      <c r="AV23" s="171" t="e">
        <f t="shared" si="5"/>
        <v>#DIV/0!</v>
      </c>
      <c r="AW23" s="171" t="e">
        <f t="shared" si="6"/>
        <v>#DIV/0!</v>
      </c>
      <c r="AX23" s="171" t="e">
        <f t="shared" si="7"/>
        <v>#DIV/0!</v>
      </c>
      <c r="AY23" s="171" t="e">
        <f t="shared" si="8"/>
        <v>#DIV/0!</v>
      </c>
      <c r="AZ23" s="208" t="e">
        <f t="shared" si="9"/>
        <v>#DIV/0!</v>
      </c>
      <c r="BA23" s="208" t="e">
        <f t="shared" si="10"/>
        <v>#DIV/0!</v>
      </c>
      <c r="BB23" s="208" t="e">
        <f t="shared" si="11"/>
        <v>#DIV/0!</v>
      </c>
      <c r="BC23" s="208" t="e">
        <f t="shared" si="12"/>
        <v>#DIV/0!</v>
      </c>
      <c r="BD23" s="209" t="e">
        <f t="shared" si="13"/>
        <v>#DIV/0!</v>
      </c>
      <c r="BF23" s="187">
        <f t="shared" si="14"/>
        <v>0</v>
      </c>
      <c r="BG23" s="188">
        <f t="shared" si="15"/>
        <v>0</v>
      </c>
      <c r="BH23" s="188">
        <f t="shared" si="16"/>
        <v>0</v>
      </c>
      <c r="BI23" s="188">
        <f t="shared" si="17"/>
        <v>0</v>
      </c>
      <c r="BJ23" s="188">
        <f t="shared" si="18"/>
        <v>0</v>
      </c>
      <c r="BK23" s="188">
        <f t="shared" si="19"/>
        <v>0</v>
      </c>
      <c r="BL23" s="188">
        <f t="shared" si="20"/>
        <v>0</v>
      </c>
      <c r="BM23" s="188">
        <f t="shared" si="21"/>
        <v>0</v>
      </c>
      <c r="BN23" s="188">
        <f t="shared" si="22"/>
        <v>0</v>
      </c>
      <c r="BO23" s="188">
        <f t="shared" si="23"/>
        <v>0</v>
      </c>
      <c r="BP23" s="188">
        <f t="shared" si="24"/>
        <v>0</v>
      </c>
      <c r="BQ23" s="188" t="e">
        <f t="shared" si="25"/>
        <v>#DIV/0!</v>
      </c>
      <c r="BR23" s="188">
        <f t="shared" si="26"/>
        <v>30</v>
      </c>
      <c r="BS23" s="189" t="e">
        <f t="shared" si="27"/>
        <v>#DIV/0!</v>
      </c>
    </row>
    <row r="24" spans="1:71" s="122" customFormat="1" ht="15" customHeight="1">
      <c r="A24" s="166"/>
      <c r="B24" s="167"/>
      <c r="C24" s="168"/>
      <c r="D24" s="167"/>
      <c r="E24" s="168"/>
      <c r="F24" s="169"/>
      <c r="G24" s="170"/>
      <c r="H24" s="171">
        <f t="shared" si="0"/>
        <v>0</v>
      </c>
      <c r="I24" s="172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73"/>
      <c r="AM24" s="128"/>
      <c r="AN24" s="174">
        <f t="shared" si="1"/>
        <v>0</v>
      </c>
      <c r="AO24" s="175">
        <f t="shared" si="1"/>
        <v>0</v>
      </c>
      <c r="AP24" s="176">
        <f t="shared" si="1"/>
        <v>0</v>
      </c>
      <c r="AQ24" s="175">
        <f t="shared" si="1"/>
        <v>0</v>
      </c>
      <c r="AR24" s="176">
        <f t="shared" si="1"/>
        <v>0</v>
      </c>
      <c r="AS24" s="207" t="e">
        <f t="shared" si="2"/>
        <v>#DIV/0!</v>
      </c>
      <c r="AT24" s="171" t="e">
        <f t="shared" si="3"/>
        <v>#DIV/0!</v>
      </c>
      <c r="AU24" s="171" t="e">
        <f t="shared" si="4"/>
        <v>#DIV/0!</v>
      </c>
      <c r="AV24" s="171" t="e">
        <f t="shared" si="5"/>
        <v>#DIV/0!</v>
      </c>
      <c r="AW24" s="171" t="e">
        <f t="shared" si="6"/>
        <v>#DIV/0!</v>
      </c>
      <c r="AX24" s="171" t="e">
        <f t="shared" si="7"/>
        <v>#DIV/0!</v>
      </c>
      <c r="AY24" s="171" t="e">
        <f t="shared" si="8"/>
        <v>#DIV/0!</v>
      </c>
      <c r="AZ24" s="208" t="e">
        <f t="shared" si="9"/>
        <v>#DIV/0!</v>
      </c>
      <c r="BA24" s="208" t="e">
        <f t="shared" si="10"/>
        <v>#DIV/0!</v>
      </c>
      <c r="BB24" s="208" t="e">
        <f t="shared" si="11"/>
        <v>#DIV/0!</v>
      </c>
      <c r="BC24" s="208" t="e">
        <f t="shared" si="12"/>
        <v>#DIV/0!</v>
      </c>
      <c r="BD24" s="209" t="e">
        <f t="shared" si="13"/>
        <v>#DIV/0!</v>
      </c>
      <c r="BF24" s="187">
        <f t="shared" si="14"/>
        <v>0</v>
      </c>
      <c r="BG24" s="188">
        <f t="shared" si="15"/>
        <v>0</v>
      </c>
      <c r="BH24" s="188">
        <f t="shared" si="16"/>
        <v>0</v>
      </c>
      <c r="BI24" s="188">
        <f t="shared" si="17"/>
        <v>0</v>
      </c>
      <c r="BJ24" s="188">
        <f t="shared" si="18"/>
        <v>0</v>
      </c>
      <c r="BK24" s="188">
        <f t="shared" si="19"/>
        <v>0</v>
      </c>
      <c r="BL24" s="188">
        <f t="shared" si="20"/>
        <v>0</v>
      </c>
      <c r="BM24" s="188">
        <f t="shared" si="21"/>
        <v>0</v>
      </c>
      <c r="BN24" s="188">
        <f t="shared" si="22"/>
        <v>0</v>
      </c>
      <c r="BO24" s="188">
        <f t="shared" si="23"/>
        <v>0</v>
      </c>
      <c r="BP24" s="188">
        <f t="shared" si="24"/>
        <v>0</v>
      </c>
      <c r="BQ24" s="188" t="e">
        <f t="shared" si="25"/>
        <v>#DIV/0!</v>
      </c>
      <c r="BR24" s="188">
        <f t="shared" si="26"/>
        <v>30</v>
      </c>
      <c r="BS24" s="189" t="e">
        <f t="shared" si="27"/>
        <v>#DIV/0!</v>
      </c>
    </row>
    <row r="25" spans="1:71" s="122" customFormat="1" ht="15" customHeight="1">
      <c r="A25" s="166"/>
      <c r="B25" s="167"/>
      <c r="C25" s="168"/>
      <c r="D25" s="167"/>
      <c r="E25" s="168"/>
      <c r="F25" s="169"/>
      <c r="G25" s="170"/>
      <c r="H25" s="171">
        <f t="shared" si="0"/>
        <v>0</v>
      </c>
      <c r="I25" s="172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73"/>
      <c r="AM25" s="128"/>
      <c r="AN25" s="174">
        <f t="shared" si="1"/>
        <v>0</v>
      </c>
      <c r="AO25" s="175">
        <f t="shared" si="1"/>
        <v>0</v>
      </c>
      <c r="AP25" s="176">
        <f t="shared" si="1"/>
        <v>0</v>
      </c>
      <c r="AQ25" s="175">
        <f t="shared" si="1"/>
        <v>0</v>
      </c>
      <c r="AR25" s="176">
        <f t="shared" si="1"/>
        <v>0</v>
      </c>
      <c r="AS25" s="207" t="e">
        <f t="shared" si="2"/>
        <v>#DIV/0!</v>
      </c>
      <c r="AT25" s="171" t="e">
        <f t="shared" si="3"/>
        <v>#DIV/0!</v>
      </c>
      <c r="AU25" s="171" t="e">
        <f t="shared" si="4"/>
        <v>#DIV/0!</v>
      </c>
      <c r="AV25" s="171" t="e">
        <f t="shared" si="5"/>
        <v>#DIV/0!</v>
      </c>
      <c r="AW25" s="171" t="e">
        <f t="shared" si="6"/>
        <v>#DIV/0!</v>
      </c>
      <c r="AX25" s="171" t="e">
        <f t="shared" si="7"/>
        <v>#DIV/0!</v>
      </c>
      <c r="AY25" s="171" t="e">
        <f t="shared" si="8"/>
        <v>#DIV/0!</v>
      </c>
      <c r="AZ25" s="208" t="e">
        <f t="shared" si="9"/>
        <v>#DIV/0!</v>
      </c>
      <c r="BA25" s="208" t="e">
        <f t="shared" si="10"/>
        <v>#DIV/0!</v>
      </c>
      <c r="BB25" s="208" t="e">
        <f t="shared" si="11"/>
        <v>#DIV/0!</v>
      </c>
      <c r="BC25" s="208" t="e">
        <f t="shared" si="12"/>
        <v>#DIV/0!</v>
      </c>
      <c r="BD25" s="209" t="e">
        <f t="shared" si="13"/>
        <v>#DIV/0!</v>
      </c>
      <c r="BF25" s="187">
        <f t="shared" si="14"/>
        <v>0</v>
      </c>
      <c r="BG25" s="188">
        <f t="shared" si="15"/>
        <v>0</v>
      </c>
      <c r="BH25" s="188">
        <f t="shared" si="16"/>
        <v>0</v>
      </c>
      <c r="BI25" s="188">
        <f t="shared" si="17"/>
        <v>0</v>
      </c>
      <c r="BJ25" s="188">
        <f t="shared" si="18"/>
        <v>0</v>
      </c>
      <c r="BK25" s="188">
        <f t="shared" si="19"/>
        <v>0</v>
      </c>
      <c r="BL25" s="188">
        <f t="shared" si="20"/>
        <v>0</v>
      </c>
      <c r="BM25" s="188">
        <f t="shared" si="21"/>
        <v>0</v>
      </c>
      <c r="BN25" s="188">
        <f t="shared" si="22"/>
        <v>0</v>
      </c>
      <c r="BO25" s="188">
        <f t="shared" si="23"/>
        <v>0</v>
      </c>
      <c r="BP25" s="188">
        <f t="shared" si="24"/>
        <v>0</v>
      </c>
      <c r="BQ25" s="188" t="e">
        <f t="shared" si="25"/>
        <v>#DIV/0!</v>
      </c>
      <c r="BR25" s="188">
        <f t="shared" si="26"/>
        <v>30</v>
      </c>
      <c r="BS25" s="189" t="e">
        <f t="shared" si="27"/>
        <v>#DIV/0!</v>
      </c>
    </row>
    <row r="26" spans="1:71" s="122" customFormat="1" ht="15" customHeight="1">
      <c r="A26" s="166"/>
      <c r="B26" s="167"/>
      <c r="C26" s="168"/>
      <c r="D26" s="167"/>
      <c r="E26" s="168"/>
      <c r="F26" s="169"/>
      <c r="G26" s="170"/>
      <c r="H26" s="171">
        <f t="shared" si="0"/>
        <v>0</v>
      </c>
      <c r="I26" s="172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73"/>
      <c r="AM26" s="128"/>
      <c r="AN26" s="174">
        <f t="shared" si="1"/>
        <v>0</v>
      </c>
      <c r="AO26" s="175">
        <f t="shared" si="1"/>
        <v>0</v>
      </c>
      <c r="AP26" s="176">
        <f t="shared" si="1"/>
        <v>0</v>
      </c>
      <c r="AQ26" s="175">
        <f t="shared" si="1"/>
        <v>0</v>
      </c>
      <c r="AR26" s="176">
        <f t="shared" si="1"/>
        <v>0</v>
      </c>
      <c r="AS26" s="207" t="e">
        <f t="shared" si="2"/>
        <v>#DIV/0!</v>
      </c>
      <c r="AT26" s="171" t="e">
        <f t="shared" si="3"/>
        <v>#DIV/0!</v>
      </c>
      <c r="AU26" s="171" t="e">
        <f t="shared" si="4"/>
        <v>#DIV/0!</v>
      </c>
      <c r="AV26" s="171" t="e">
        <f t="shared" si="5"/>
        <v>#DIV/0!</v>
      </c>
      <c r="AW26" s="171" t="e">
        <f t="shared" si="6"/>
        <v>#DIV/0!</v>
      </c>
      <c r="AX26" s="171" t="e">
        <f t="shared" si="7"/>
        <v>#DIV/0!</v>
      </c>
      <c r="AY26" s="171" t="e">
        <f t="shared" si="8"/>
        <v>#DIV/0!</v>
      </c>
      <c r="AZ26" s="208" t="e">
        <f t="shared" si="9"/>
        <v>#DIV/0!</v>
      </c>
      <c r="BA26" s="208" t="e">
        <f t="shared" si="10"/>
        <v>#DIV/0!</v>
      </c>
      <c r="BB26" s="208" t="e">
        <f t="shared" si="11"/>
        <v>#DIV/0!</v>
      </c>
      <c r="BC26" s="208" t="e">
        <f t="shared" si="12"/>
        <v>#DIV/0!</v>
      </c>
      <c r="BD26" s="209" t="e">
        <f t="shared" si="13"/>
        <v>#DIV/0!</v>
      </c>
      <c r="BF26" s="187">
        <f t="shared" si="14"/>
        <v>0</v>
      </c>
      <c r="BG26" s="188">
        <f t="shared" si="15"/>
        <v>0</v>
      </c>
      <c r="BH26" s="188">
        <f t="shared" si="16"/>
        <v>0</v>
      </c>
      <c r="BI26" s="188">
        <f t="shared" si="17"/>
        <v>0</v>
      </c>
      <c r="BJ26" s="188">
        <f t="shared" si="18"/>
        <v>0</v>
      </c>
      <c r="BK26" s="188">
        <f t="shared" si="19"/>
        <v>0</v>
      </c>
      <c r="BL26" s="188">
        <f t="shared" si="20"/>
        <v>0</v>
      </c>
      <c r="BM26" s="188">
        <f t="shared" si="21"/>
        <v>0</v>
      </c>
      <c r="BN26" s="188">
        <f t="shared" si="22"/>
        <v>0</v>
      </c>
      <c r="BO26" s="188">
        <f t="shared" si="23"/>
        <v>0</v>
      </c>
      <c r="BP26" s="188">
        <f t="shared" si="24"/>
        <v>0</v>
      </c>
      <c r="BQ26" s="188" t="e">
        <f t="shared" si="25"/>
        <v>#DIV/0!</v>
      </c>
      <c r="BR26" s="188">
        <f t="shared" si="26"/>
        <v>30</v>
      </c>
      <c r="BS26" s="189" t="e">
        <f t="shared" si="27"/>
        <v>#DIV/0!</v>
      </c>
    </row>
    <row r="27" spans="1:71" s="122" customFormat="1" ht="15" customHeight="1">
      <c r="A27" s="166"/>
      <c r="B27" s="167"/>
      <c r="C27" s="168"/>
      <c r="D27" s="167"/>
      <c r="E27" s="168"/>
      <c r="F27" s="169"/>
      <c r="G27" s="170"/>
      <c r="H27" s="171">
        <f t="shared" si="0"/>
        <v>0</v>
      </c>
      <c r="I27" s="172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73"/>
      <c r="AM27" s="128"/>
      <c r="AN27" s="174">
        <f t="shared" si="1"/>
        <v>0</v>
      </c>
      <c r="AO27" s="175">
        <f t="shared" si="1"/>
        <v>0</v>
      </c>
      <c r="AP27" s="176">
        <f t="shared" si="1"/>
        <v>0</v>
      </c>
      <c r="AQ27" s="175">
        <f t="shared" si="1"/>
        <v>0</v>
      </c>
      <c r="AR27" s="176">
        <f t="shared" si="1"/>
        <v>0</v>
      </c>
      <c r="AS27" s="207" t="e">
        <f t="shared" si="2"/>
        <v>#DIV/0!</v>
      </c>
      <c r="AT27" s="171" t="e">
        <f t="shared" si="3"/>
        <v>#DIV/0!</v>
      </c>
      <c r="AU27" s="171" t="e">
        <f t="shared" si="4"/>
        <v>#DIV/0!</v>
      </c>
      <c r="AV27" s="171" t="e">
        <f t="shared" si="5"/>
        <v>#DIV/0!</v>
      </c>
      <c r="AW27" s="171" t="e">
        <f t="shared" si="6"/>
        <v>#DIV/0!</v>
      </c>
      <c r="AX27" s="171" t="e">
        <f t="shared" si="7"/>
        <v>#DIV/0!</v>
      </c>
      <c r="AY27" s="171" t="e">
        <f t="shared" si="8"/>
        <v>#DIV/0!</v>
      </c>
      <c r="AZ27" s="208" t="e">
        <f t="shared" si="9"/>
        <v>#DIV/0!</v>
      </c>
      <c r="BA27" s="208" t="e">
        <f t="shared" si="10"/>
        <v>#DIV/0!</v>
      </c>
      <c r="BB27" s="208" t="e">
        <f t="shared" si="11"/>
        <v>#DIV/0!</v>
      </c>
      <c r="BC27" s="208" t="e">
        <f t="shared" si="12"/>
        <v>#DIV/0!</v>
      </c>
      <c r="BD27" s="209" t="e">
        <f t="shared" si="13"/>
        <v>#DIV/0!</v>
      </c>
      <c r="BF27" s="187">
        <f t="shared" si="14"/>
        <v>0</v>
      </c>
      <c r="BG27" s="188">
        <f t="shared" si="15"/>
        <v>0</v>
      </c>
      <c r="BH27" s="188">
        <f t="shared" si="16"/>
        <v>0</v>
      </c>
      <c r="BI27" s="188">
        <f t="shared" si="17"/>
        <v>0</v>
      </c>
      <c r="BJ27" s="188">
        <f t="shared" si="18"/>
        <v>0</v>
      </c>
      <c r="BK27" s="188">
        <f t="shared" si="19"/>
        <v>0</v>
      </c>
      <c r="BL27" s="188">
        <f t="shared" si="20"/>
        <v>0</v>
      </c>
      <c r="BM27" s="188">
        <f t="shared" si="21"/>
        <v>0</v>
      </c>
      <c r="BN27" s="188">
        <f t="shared" si="22"/>
        <v>0</v>
      </c>
      <c r="BO27" s="188">
        <f t="shared" si="23"/>
        <v>0</v>
      </c>
      <c r="BP27" s="188">
        <f t="shared" si="24"/>
        <v>0</v>
      </c>
      <c r="BQ27" s="188" t="e">
        <f t="shared" si="25"/>
        <v>#DIV/0!</v>
      </c>
      <c r="BR27" s="188">
        <f t="shared" si="26"/>
        <v>30</v>
      </c>
      <c r="BS27" s="189" t="e">
        <f t="shared" si="27"/>
        <v>#DIV/0!</v>
      </c>
    </row>
    <row r="28" spans="1:71" s="122" customFormat="1" ht="15" customHeight="1">
      <c r="A28" s="166"/>
      <c r="B28" s="167"/>
      <c r="C28" s="168"/>
      <c r="D28" s="167"/>
      <c r="E28" s="168"/>
      <c r="F28" s="169"/>
      <c r="G28" s="170"/>
      <c r="H28" s="171">
        <f t="shared" si="0"/>
        <v>0</v>
      </c>
      <c r="I28" s="172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73"/>
      <c r="AM28" s="128"/>
      <c r="AN28" s="174">
        <f t="shared" si="1"/>
        <v>0</v>
      </c>
      <c r="AO28" s="175">
        <f t="shared" si="1"/>
        <v>0</v>
      </c>
      <c r="AP28" s="176">
        <f t="shared" si="1"/>
        <v>0</v>
      </c>
      <c r="AQ28" s="175">
        <f t="shared" si="1"/>
        <v>0</v>
      </c>
      <c r="AR28" s="176">
        <f t="shared" si="1"/>
        <v>0</v>
      </c>
      <c r="AS28" s="207" t="e">
        <f t="shared" si="2"/>
        <v>#DIV/0!</v>
      </c>
      <c r="AT28" s="171" t="e">
        <f t="shared" si="3"/>
        <v>#DIV/0!</v>
      </c>
      <c r="AU28" s="171" t="e">
        <f t="shared" si="4"/>
        <v>#DIV/0!</v>
      </c>
      <c r="AV28" s="171" t="e">
        <f t="shared" si="5"/>
        <v>#DIV/0!</v>
      </c>
      <c r="AW28" s="171" t="e">
        <f t="shared" si="6"/>
        <v>#DIV/0!</v>
      </c>
      <c r="AX28" s="171" t="e">
        <f t="shared" si="7"/>
        <v>#DIV/0!</v>
      </c>
      <c r="AY28" s="171" t="e">
        <f t="shared" si="8"/>
        <v>#DIV/0!</v>
      </c>
      <c r="AZ28" s="208" t="e">
        <f t="shared" si="9"/>
        <v>#DIV/0!</v>
      </c>
      <c r="BA28" s="208" t="e">
        <f t="shared" si="10"/>
        <v>#DIV/0!</v>
      </c>
      <c r="BB28" s="208" t="e">
        <f t="shared" si="11"/>
        <v>#DIV/0!</v>
      </c>
      <c r="BC28" s="208" t="e">
        <f t="shared" si="12"/>
        <v>#DIV/0!</v>
      </c>
      <c r="BD28" s="209" t="e">
        <f t="shared" si="13"/>
        <v>#DIV/0!</v>
      </c>
      <c r="BF28" s="187">
        <f t="shared" si="14"/>
        <v>0</v>
      </c>
      <c r="BG28" s="188">
        <f t="shared" si="15"/>
        <v>0</v>
      </c>
      <c r="BH28" s="188">
        <f t="shared" si="16"/>
        <v>0</v>
      </c>
      <c r="BI28" s="188">
        <f t="shared" si="17"/>
        <v>0</v>
      </c>
      <c r="BJ28" s="188">
        <f t="shared" si="18"/>
        <v>0</v>
      </c>
      <c r="BK28" s="188">
        <f t="shared" si="19"/>
        <v>0</v>
      </c>
      <c r="BL28" s="188">
        <f t="shared" si="20"/>
        <v>0</v>
      </c>
      <c r="BM28" s="188">
        <f t="shared" si="21"/>
        <v>0</v>
      </c>
      <c r="BN28" s="188">
        <f t="shared" si="22"/>
        <v>0</v>
      </c>
      <c r="BO28" s="188">
        <f t="shared" si="23"/>
        <v>0</v>
      </c>
      <c r="BP28" s="188">
        <f t="shared" si="24"/>
        <v>0</v>
      </c>
      <c r="BQ28" s="188" t="e">
        <f t="shared" si="25"/>
        <v>#DIV/0!</v>
      </c>
      <c r="BR28" s="188">
        <f t="shared" si="26"/>
        <v>30</v>
      </c>
      <c r="BS28" s="189" t="e">
        <f t="shared" si="27"/>
        <v>#DIV/0!</v>
      </c>
    </row>
    <row r="29" spans="1:71" s="122" customFormat="1" ht="15" customHeight="1">
      <c r="A29" s="166"/>
      <c r="B29" s="167"/>
      <c r="C29" s="168"/>
      <c r="D29" s="167"/>
      <c r="E29" s="168"/>
      <c r="F29" s="169"/>
      <c r="G29" s="170"/>
      <c r="H29" s="171">
        <f t="shared" si="0"/>
        <v>0</v>
      </c>
      <c r="I29" s="172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73"/>
      <c r="AM29" s="128"/>
      <c r="AN29" s="174">
        <f t="shared" si="1"/>
        <v>0</v>
      </c>
      <c r="AO29" s="175">
        <f t="shared" si="1"/>
        <v>0</v>
      </c>
      <c r="AP29" s="176">
        <f t="shared" si="1"/>
        <v>0</v>
      </c>
      <c r="AQ29" s="175">
        <f t="shared" si="1"/>
        <v>0</v>
      </c>
      <c r="AR29" s="176">
        <f t="shared" si="1"/>
        <v>0</v>
      </c>
      <c r="AS29" s="207" t="e">
        <f t="shared" si="2"/>
        <v>#DIV/0!</v>
      </c>
      <c r="AT29" s="171" t="e">
        <f t="shared" si="3"/>
        <v>#DIV/0!</v>
      </c>
      <c r="AU29" s="171" t="e">
        <f t="shared" si="4"/>
        <v>#DIV/0!</v>
      </c>
      <c r="AV29" s="171" t="e">
        <f t="shared" si="5"/>
        <v>#DIV/0!</v>
      </c>
      <c r="AW29" s="171" t="e">
        <f t="shared" si="6"/>
        <v>#DIV/0!</v>
      </c>
      <c r="AX29" s="171" t="e">
        <f t="shared" si="7"/>
        <v>#DIV/0!</v>
      </c>
      <c r="AY29" s="171" t="e">
        <f t="shared" si="8"/>
        <v>#DIV/0!</v>
      </c>
      <c r="AZ29" s="208" t="e">
        <f t="shared" si="9"/>
        <v>#DIV/0!</v>
      </c>
      <c r="BA29" s="208" t="e">
        <f t="shared" si="10"/>
        <v>#DIV/0!</v>
      </c>
      <c r="BB29" s="208" t="e">
        <f t="shared" si="11"/>
        <v>#DIV/0!</v>
      </c>
      <c r="BC29" s="208" t="e">
        <f t="shared" si="12"/>
        <v>#DIV/0!</v>
      </c>
      <c r="BD29" s="209" t="e">
        <f t="shared" si="13"/>
        <v>#DIV/0!</v>
      </c>
      <c r="BF29" s="187">
        <f t="shared" si="14"/>
        <v>0</v>
      </c>
      <c r="BG29" s="188">
        <f t="shared" si="15"/>
        <v>0</v>
      </c>
      <c r="BH29" s="188">
        <f t="shared" si="16"/>
        <v>0</v>
      </c>
      <c r="BI29" s="188">
        <f t="shared" si="17"/>
        <v>0</v>
      </c>
      <c r="BJ29" s="188">
        <f t="shared" si="18"/>
        <v>0</v>
      </c>
      <c r="BK29" s="188">
        <f t="shared" si="19"/>
        <v>0</v>
      </c>
      <c r="BL29" s="188">
        <f t="shared" si="20"/>
        <v>0</v>
      </c>
      <c r="BM29" s="188">
        <f t="shared" si="21"/>
        <v>0</v>
      </c>
      <c r="BN29" s="188">
        <f t="shared" si="22"/>
        <v>0</v>
      </c>
      <c r="BO29" s="188">
        <f t="shared" si="23"/>
        <v>0</v>
      </c>
      <c r="BP29" s="188">
        <f t="shared" si="24"/>
        <v>0</v>
      </c>
      <c r="BQ29" s="188" t="e">
        <f t="shared" si="25"/>
        <v>#DIV/0!</v>
      </c>
      <c r="BR29" s="188">
        <f t="shared" si="26"/>
        <v>30</v>
      </c>
      <c r="BS29" s="189" t="e">
        <f t="shared" si="27"/>
        <v>#DIV/0!</v>
      </c>
    </row>
    <row r="30" spans="1:71" s="122" customFormat="1" ht="15" customHeight="1">
      <c r="A30" s="166"/>
      <c r="B30" s="167"/>
      <c r="C30" s="168"/>
      <c r="D30" s="167"/>
      <c r="E30" s="168"/>
      <c r="F30" s="169"/>
      <c r="G30" s="170"/>
      <c r="H30" s="171">
        <f t="shared" si="0"/>
        <v>0</v>
      </c>
      <c r="I30" s="172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73"/>
      <c r="AM30" s="128"/>
      <c r="AN30" s="174">
        <f t="shared" si="1"/>
        <v>0</v>
      </c>
      <c r="AO30" s="175">
        <f t="shared" si="1"/>
        <v>0</v>
      </c>
      <c r="AP30" s="176">
        <f t="shared" si="1"/>
        <v>0</v>
      </c>
      <c r="AQ30" s="175">
        <f t="shared" si="1"/>
        <v>0</v>
      </c>
      <c r="AR30" s="176">
        <f t="shared" si="1"/>
        <v>0</v>
      </c>
      <c r="AS30" s="207" t="e">
        <f t="shared" si="2"/>
        <v>#DIV/0!</v>
      </c>
      <c r="AT30" s="171" t="e">
        <f t="shared" si="3"/>
        <v>#DIV/0!</v>
      </c>
      <c r="AU30" s="171" t="e">
        <f t="shared" si="4"/>
        <v>#DIV/0!</v>
      </c>
      <c r="AV30" s="171" t="e">
        <f t="shared" si="5"/>
        <v>#DIV/0!</v>
      </c>
      <c r="AW30" s="171" t="e">
        <f t="shared" si="6"/>
        <v>#DIV/0!</v>
      </c>
      <c r="AX30" s="171" t="e">
        <f t="shared" si="7"/>
        <v>#DIV/0!</v>
      </c>
      <c r="AY30" s="171" t="e">
        <f t="shared" si="8"/>
        <v>#DIV/0!</v>
      </c>
      <c r="AZ30" s="208" t="e">
        <f t="shared" si="9"/>
        <v>#DIV/0!</v>
      </c>
      <c r="BA30" s="208" t="e">
        <f t="shared" si="10"/>
        <v>#DIV/0!</v>
      </c>
      <c r="BB30" s="208" t="e">
        <f t="shared" si="11"/>
        <v>#DIV/0!</v>
      </c>
      <c r="BC30" s="208" t="e">
        <f t="shared" si="12"/>
        <v>#DIV/0!</v>
      </c>
      <c r="BD30" s="209" t="e">
        <f t="shared" si="13"/>
        <v>#DIV/0!</v>
      </c>
      <c r="BF30" s="187">
        <f t="shared" si="14"/>
        <v>0</v>
      </c>
      <c r="BG30" s="188">
        <f t="shared" si="15"/>
        <v>0</v>
      </c>
      <c r="BH30" s="188">
        <f t="shared" si="16"/>
        <v>0</v>
      </c>
      <c r="BI30" s="188">
        <f t="shared" si="17"/>
        <v>0</v>
      </c>
      <c r="BJ30" s="188">
        <f t="shared" si="18"/>
        <v>0</v>
      </c>
      <c r="BK30" s="188">
        <f t="shared" si="19"/>
        <v>0</v>
      </c>
      <c r="BL30" s="188">
        <f t="shared" si="20"/>
        <v>0</v>
      </c>
      <c r="BM30" s="188">
        <f t="shared" si="21"/>
        <v>0</v>
      </c>
      <c r="BN30" s="188">
        <f t="shared" si="22"/>
        <v>0</v>
      </c>
      <c r="BO30" s="188">
        <f t="shared" si="23"/>
        <v>0</v>
      </c>
      <c r="BP30" s="188">
        <f t="shared" si="24"/>
        <v>0</v>
      </c>
      <c r="BQ30" s="188" t="e">
        <f t="shared" si="25"/>
        <v>#DIV/0!</v>
      </c>
      <c r="BR30" s="188">
        <f t="shared" si="26"/>
        <v>30</v>
      </c>
      <c r="BS30" s="189" t="e">
        <f t="shared" si="27"/>
        <v>#DIV/0!</v>
      </c>
    </row>
    <row r="31" spans="1:71" s="122" customFormat="1" ht="15" customHeight="1">
      <c r="A31" s="166"/>
      <c r="B31" s="167"/>
      <c r="C31" s="168"/>
      <c r="D31" s="167"/>
      <c r="E31" s="168"/>
      <c r="F31" s="169"/>
      <c r="G31" s="170"/>
      <c r="H31" s="171">
        <f t="shared" si="0"/>
        <v>0</v>
      </c>
      <c r="I31" s="172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73"/>
      <c r="AM31" s="128"/>
      <c r="AN31" s="174">
        <f t="shared" si="1"/>
        <v>0</v>
      </c>
      <c r="AO31" s="175">
        <f t="shared" si="1"/>
        <v>0</v>
      </c>
      <c r="AP31" s="176">
        <f t="shared" si="1"/>
        <v>0</v>
      </c>
      <c r="AQ31" s="175">
        <f t="shared" si="1"/>
        <v>0</v>
      </c>
      <c r="AR31" s="176">
        <f t="shared" si="1"/>
        <v>0</v>
      </c>
      <c r="AS31" s="207" t="e">
        <f t="shared" si="2"/>
        <v>#DIV/0!</v>
      </c>
      <c r="AT31" s="171" t="e">
        <f t="shared" si="3"/>
        <v>#DIV/0!</v>
      </c>
      <c r="AU31" s="171" t="e">
        <f t="shared" si="4"/>
        <v>#DIV/0!</v>
      </c>
      <c r="AV31" s="171" t="e">
        <f t="shared" si="5"/>
        <v>#DIV/0!</v>
      </c>
      <c r="AW31" s="171" t="e">
        <f t="shared" si="6"/>
        <v>#DIV/0!</v>
      </c>
      <c r="AX31" s="171" t="e">
        <f t="shared" si="7"/>
        <v>#DIV/0!</v>
      </c>
      <c r="AY31" s="171" t="e">
        <f t="shared" si="8"/>
        <v>#DIV/0!</v>
      </c>
      <c r="AZ31" s="208" t="e">
        <f t="shared" si="9"/>
        <v>#DIV/0!</v>
      </c>
      <c r="BA31" s="208" t="e">
        <f t="shared" si="10"/>
        <v>#DIV/0!</v>
      </c>
      <c r="BB31" s="208" t="e">
        <f t="shared" si="11"/>
        <v>#DIV/0!</v>
      </c>
      <c r="BC31" s="208" t="e">
        <f t="shared" si="12"/>
        <v>#DIV/0!</v>
      </c>
      <c r="BD31" s="209" t="e">
        <f t="shared" si="13"/>
        <v>#DIV/0!</v>
      </c>
      <c r="BF31" s="187">
        <f t="shared" si="14"/>
        <v>0</v>
      </c>
      <c r="BG31" s="188">
        <f t="shared" si="15"/>
        <v>0</v>
      </c>
      <c r="BH31" s="188">
        <f t="shared" si="16"/>
        <v>0</v>
      </c>
      <c r="BI31" s="188">
        <f t="shared" si="17"/>
        <v>0</v>
      </c>
      <c r="BJ31" s="188">
        <f t="shared" si="18"/>
        <v>0</v>
      </c>
      <c r="BK31" s="188">
        <f t="shared" si="19"/>
        <v>0</v>
      </c>
      <c r="BL31" s="188">
        <f t="shared" si="20"/>
        <v>0</v>
      </c>
      <c r="BM31" s="188">
        <f t="shared" si="21"/>
        <v>0</v>
      </c>
      <c r="BN31" s="188">
        <f t="shared" si="22"/>
        <v>0</v>
      </c>
      <c r="BO31" s="188">
        <f t="shared" si="23"/>
        <v>0</v>
      </c>
      <c r="BP31" s="188">
        <f t="shared" si="24"/>
        <v>0</v>
      </c>
      <c r="BQ31" s="188" t="e">
        <f t="shared" si="25"/>
        <v>#DIV/0!</v>
      </c>
      <c r="BR31" s="188">
        <f t="shared" si="26"/>
        <v>30</v>
      </c>
      <c r="BS31" s="189" t="e">
        <f t="shared" si="27"/>
        <v>#DIV/0!</v>
      </c>
    </row>
    <row r="32" spans="1:71" s="122" customFormat="1" ht="15" customHeight="1">
      <c r="A32" s="166"/>
      <c r="B32" s="167"/>
      <c r="C32" s="168"/>
      <c r="D32" s="167"/>
      <c r="E32" s="168"/>
      <c r="F32" s="169"/>
      <c r="G32" s="170"/>
      <c r="H32" s="171">
        <f t="shared" si="0"/>
        <v>0</v>
      </c>
      <c r="I32" s="172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73"/>
      <c r="AM32" s="128"/>
      <c r="AN32" s="174">
        <f t="shared" si="1"/>
        <v>0</v>
      </c>
      <c r="AO32" s="175">
        <f t="shared" si="1"/>
        <v>0</v>
      </c>
      <c r="AP32" s="176">
        <f t="shared" si="1"/>
        <v>0</v>
      </c>
      <c r="AQ32" s="175">
        <f t="shared" si="1"/>
        <v>0</v>
      </c>
      <c r="AR32" s="176">
        <f t="shared" si="1"/>
        <v>0</v>
      </c>
      <c r="AS32" s="207" t="e">
        <f t="shared" si="2"/>
        <v>#DIV/0!</v>
      </c>
      <c r="AT32" s="171" t="e">
        <f t="shared" si="3"/>
        <v>#DIV/0!</v>
      </c>
      <c r="AU32" s="171" t="e">
        <f t="shared" si="4"/>
        <v>#DIV/0!</v>
      </c>
      <c r="AV32" s="171" t="e">
        <f t="shared" si="5"/>
        <v>#DIV/0!</v>
      </c>
      <c r="AW32" s="171" t="e">
        <f t="shared" si="6"/>
        <v>#DIV/0!</v>
      </c>
      <c r="AX32" s="171" t="e">
        <f t="shared" si="7"/>
        <v>#DIV/0!</v>
      </c>
      <c r="AY32" s="171" t="e">
        <f t="shared" si="8"/>
        <v>#DIV/0!</v>
      </c>
      <c r="AZ32" s="208" t="e">
        <f t="shared" si="9"/>
        <v>#DIV/0!</v>
      </c>
      <c r="BA32" s="208" t="e">
        <f t="shared" si="10"/>
        <v>#DIV/0!</v>
      </c>
      <c r="BB32" s="208" t="e">
        <f t="shared" si="11"/>
        <v>#DIV/0!</v>
      </c>
      <c r="BC32" s="208" t="e">
        <f t="shared" si="12"/>
        <v>#DIV/0!</v>
      </c>
      <c r="BD32" s="209" t="e">
        <f t="shared" si="13"/>
        <v>#DIV/0!</v>
      </c>
      <c r="BF32" s="187">
        <f t="shared" si="14"/>
        <v>0</v>
      </c>
      <c r="BG32" s="188">
        <f t="shared" si="15"/>
        <v>0</v>
      </c>
      <c r="BH32" s="188">
        <f t="shared" si="16"/>
        <v>0</v>
      </c>
      <c r="BI32" s="188">
        <f t="shared" si="17"/>
        <v>0</v>
      </c>
      <c r="BJ32" s="188">
        <f t="shared" si="18"/>
        <v>0</v>
      </c>
      <c r="BK32" s="188">
        <f t="shared" si="19"/>
        <v>0</v>
      </c>
      <c r="BL32" s="188">
        <f t="shared" si="20"/>
        <v>0</v>
      </c>
      <c r="BM32" s="188">
        <f t="shared" si="21"/>
        <v>0</v>
      </c>
      <c r="BN32" s="188">
        <f t="shared" si="22"/>
        <v>0</v>
      </c>
      <c r="BO32" s="188">
        <f t="shared" si="23"/>
        <v>0</v>
      </c>
      <c r="BP32" s="188">
        <f t="shared" si="24"/>
        <v>0</v>
      </c>
      <c r="BQ32" s="188" t="e">
        <f t="shared" si="25"/>
        <v>#DIV/0!</v>
      </c>
      <c r="BR32" s="188">
        <f t="shared" si="26"/>
        <v>30</v>
      </c>
      <c r="BS32" s="189" t="e">
        <f t="shared" si="27"/>
        <v>#DIV/0!</v>
      </c>
    </row>
    <row r="33" spans="1:71" s="122" customFormat="1" ht="15" customHeight="1">
      <c r="A33" s="166"/>
      <c r="B33" s="221"/>
      <c r="C33" s="168"/>
      <c r="D33" s="221"/>
      <c r="E33" s="168"/>
      <c r="F33" s="169"/>
      <c r="G33" s="170"/>
      <c r="H33" s="171">
        <f t="shared" si="0"/>
        <v>0</v>
      </c>
      <c r="I33" s="172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73"/>
      <c r="AM33" s="128"/>
      <c r="AN33" s="174">
        <f t="shared" si="1"/>
        <v>0</v>
      </c>
      <c r="AO33" s="175">
        <f t="shared" si="1"/>
        <v>0</v>
      </c>
      <c r="AP33" s="176">
        <f t="shared" si="1"/>
        <v>0</v>
      </c>
      <c r="AQ33" s="175">
        <f t="shared" si="1"/>
        <v>0</v>
      </c>
      <c r="AR33" s="176">
        <f t="shared" si="1"/>
        <v>0</v>
      </c>
      <c r="AS33" s="207" t="e">
        <f t="shared" si="2"/>
        <v>#DIV/0!</v>
      </c>
      <c r="AT33" s="171" t="e">
        <f t="shared" si="3"/>
        <v>#DIV/0!</v>
      </c>
      <c r="AU33" s="171" t="e">
        <f t="shared" si="4"/>
        <v>#DIV/0!</v>
      </c>
      <c r="AV33" s="171" t="e">
        <f t="shared" si="5"/>
        <v>#DIV/0!</v>
      </c>
      <c r="AW33" s="171" t="e">
        <f t="shared" si="6"/>
        <v>#DIV/0!</v>
      </c>
      <c r="AX33" s="171" t="e">
        <f t="shared" si="7"/>
        <v>#DIV/0!</v>
      </c>
      <c r="AY33" s="171" t="e">
        <f t="shared" si="8"/>
        <v>#DIV/0!</v>
      </c>
      <c r="AZ33" s="208" t="e">
        <f t="shared" si="9"/>
        <v>#DIV/0!</v>
      </c>
      <c r="BA33" s="208" t="e">
        <f t="shared" si="10"/>
        <v>#DIV/0!</v>
      </c>
      <c r="BB33" s="208" t="e">
        <f t="shared" si="11"/>
        <v>#DIV/0!</v>
      </c>
      <c r="BC33" s="208" t="e">
        <f t="shared" si="12"/>
        <v>#DIV/0!</v>
      </c>
      <c r="BD33" s="209" t="e">
        <f t="shared" si="13"/>
        <v>#DIV/0!</v>
      </c>
      <c r="BF33" s="187">
        <f t="shared" si="14"/>
        <v>0</v>
      </c>
      <c r="BG33" s="188">
        <f t="shared" si="15"/>
        <v>0</v>
      </c>
      <c r="BH33" s="188">
        <f t="shared" si="16"/>
        <v>0</v>
      </c>
      <c r="BI33" s="188">
        <f t="shared" si="17"/>
        <v>0</v>
      </c>
      <c r="BJ33" s="188">
        <f t="shared" si="18"/>
        <v>0</v>
      </c>
      <c r="BK33" s="188">
        <f t="shared" si="19"/>
        <v>0</v>
      </c>
      <c r="BL33" s="188">
        <f t="shared" si="20"/>
        <v>0</v>
      </c>
      <c r="BM33" s="188">
        <f t="shared" si="21"/>
        <v>0</v>
      </c>
      <c r="BN33" s="188">
        <f t="shared" si="22"/>
        <v>0</v>
      </c>
      <c r="BO33" s="188">
        <f t="shared" si="23"/>
        <v>0</v>
      </c>
      <c r="BP33" s="188">
        <f t="shared" si="24"/>
        <v>0</v>
      </c>
      <c r="BQ33" s="188" t="e">
        <f t="shared" si="25"/>
        <v>#DIV/0!</v>
      </c>
      <c r="BR33" s="188">
        <f t="shared" si="26"/>
        <v>30</v>
      </c>
      <c r="BS33" s="189" t="e">
        <f t="shared" si="27"/>
        <v>#DIV/0!</v>
      </c>
    </row>
    <row r="34" spans="1:71" s="122" customFormat="1" ht="15" customHeight="1">
      <c r="A34" s="166"/>
      <c r="B34" s="167"/>
      <c r="C34" s="168"/>
      <c r="D34" s="167"/>
      <c r="E34" s="168"/>
      <c r="F34" s="169"/>
      <c r="G34" s="170"/>
      <c r="H34" s="171">
        <f t="shared" si="0"/>
        <v>0</v>
      </c>
      <c r="I34" s="172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73"/>
      <c r="AM34" s="128"/>
      <c r="AN34" s="174">
        <f t="shared" si="1"/>
        <v>0</v>
      </c>
      <c r="AO34" s="175">
        <f t="shared" si="1"/>
        <v>0</v>
      </c>
      <c r="AP34" s="176">
        <f t="shared" si="1"/>
        <v>0</v>
      </c>
      <c r="AQ34" s="175">
        <f t="shared" si="1"/>
        <v>0</v>
      </c>
      <c r="AR34" s="176">
        <f t="shared" si="1"/>
        <v>0</v>
      </c>
      <c r="AS34" s="207" t="e">
        <f t="shared" si="2"/>
        <v>#DIV/0!</v>
      </c>
      <c r="AT34" s="171" t="e">
        <f t="shared" si="3"/>
        <v>#DIV/0!</v>
      </c>
      <c r="AU34" s="171" t="e">
        <f t="shared" si="4"/>
        <v>#DIV/0!</v>
      </c>
      <c r="AV34" s="171" t="e">
        <f t="shared" si="5"/>
        <v>#DIV/0!</v>
      </c>
      <c r="AW34" s="171" t="e">
        <f t="shared" si="6"/>
        <v>#DIV/0!</v>
      </c>
      <c r="AX34" s="171" t="e">
        <f t="shared" si="7"/>
        <v>#DIV/0!</v>
      </c>
      <c r="AY34" s="171" t="e">
        <f t="shared" si="8"/>
        <v>#DIV/0!</v>
      </c>
      <c r="AZ34" s="208" t="e">
        <f t="shared" si="9"/>
        <v>#DIV/0!</v>
      </c>
      <c r="BA34" s="208" t="e">
        <f t="shared" si="10"/>
        <v>#DIV/0!</v>
      </c>
      <c r="BB34" s="208" t="e">
        <f t="shared" si="11"/>
        <v>#DIV/0!</v>
      </c>
      <c r="BC34" s="208" t="e">
        <f t="shared" si="12"/>
        <v>#DIV/0!</v>
      </c>
      <c r="BD34" s="209" t="e">
        <f t="shared" si="13"/>
        <v>#DIV/0!</v>
      </c>
      <c r="BF34" s="187">
        <f t="shared" si="14"/>
        <v>0</v>
      </c>
      <c r="BG34" s="188">
        <f t="shared" si="15"/>
        <v>0</v>
      </c>
      <c r="BH34" s="188">
        <f t="shared" si="16"/>
        <v>0</v>
      </c>
      <c r="BI34" s="188">
        <f t="shared" si="17"/>
        <v>0</v>
      </c>
      <c r="BJ34" s="188">
        <f t="shared" si="18"/>
        <v>0</v>
      </c>
      <c r="BK34" s="188">
        <f t="shared" si="19"/>
        <v>0</v>
      </c>
      <c r="BL34" s="188">
        <f t="shared" si="20"/>
        <v>0</v>
      </c>
      <c r="BM34" s="188">
        <f t="shared" si="21"/>
        <v>0</v>
      </c>
      <c r="BN34" s="188">
        <f t="shared" si="22"/>
        <v>0</v>
      </c>
      <c r="BO34" s="188">
        <f t="shared" si="23"/>
        <v>0</v>
      </c>
      <c r="BP34" s="188">
        <f t="shared" si="24"/>
        <v>0</v>
      </c>
      <c r="BQ34" s="188" t="e">
        <f t="shared" si="25"/>
        <v>#DIV/0!</v>
      </c>
      <c r="BR34" s="188">
        <f t="shared" si="26"/>
        <v>30</v>
      </c>
      <c r="BS34" s="189" t="e">
        <f t="shared" si="27"/>
        <v>#DIV/0!</v>
      </c>
    </row>
    <row r="35" spans="1:71" s="122" customFormat="1" ht="15" customHeight="1">
      <c r="A35" s="166"/>
      <c r="B35" s="167"/>
      <c r="C35" s="168"/>
      <c r="D35" s="167"/>
      <c r="E35" s="168"/>
      <c r="F35" s="169"/>
      <c r="G35" s="170"/>
      <c r="H35" s="171">
        <f t="shared" si="0"/>
        <v>0</v>
      </c>
      <c r="I35" s="172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73"/>
      <c r="AM35" s="128"/>
      <c r="AN35" s="174">
        <f t="shared" si="1"/>
        <v>0</v>
      </c>
      <c r="AO35" s="175">
        <f t="shared" si="1"/>
        <v>0</v>
      </c>
      <c r="AP35" s="176">
        <f t="shared" si="1"/>
        <v>0</v>
      </c>
      <c r="AQ35" s="175">
        <f t="shared" si="1"/>
        <v>0</v>
      </c>
      <c r="AR35" s="176">
        <f t="shared" si="1"/>
        <v>0</v>
      </c>
      <c r="AS35" s="207" t="e">
        <f t="shared" si="2"/>
        <v>#DIV/0!</v>
      </c>
      <c r="AT35" s="171" t="e">
        <f t="shared" si="3"/>
        <v>#DIV/0!</v>
      </c>
      <c r="AU35" s="171" t="e">
        <f t="shared" si="4"/>
        <v>#DIV/0!</v>
      </c>
      <c r="AV35" s="171" t="e">
        <f t="shared" si="5"/>
        <v>#DIV/0!</v>
      </c>
      <c r="AW35" s="171" t="e">
        <f t="shared" si="6"/>
        <v>#DIV/0!</v>
      </c>
      <c r="AX35" s="171" t="e">
        <f t="shared" si="7"/>
        <v>#DIV/0!</v>
      </c>
      <c r="AY35" s="171" t="e">
        <f t="shared" si="8"/>
        <v>#DIV/0!</v>
      </c>
      <c r="AZ35" s="208" t="e">
        <f t="shared" si="9"/>
        <v>#DIV/0!</v>
      </c>
      <c r="BA35" s="208" t="e">
        <f t="shared" si="10"/>
        <v>#DIV/0!</v>
      </c>
      <c r="BB35" s="208" t="e">
        <f t="shared" si="11"/>
        <v>#DIV/0!</v>
      </c>
      <c r="BC35" s="208" t="e">
        <f t="shared" si="12"/>
        <v>#DIV/0!</v>
      </c>
      <c r="BD35" s="209" t="e">
        <f t="shared" si="13"/>
        <v>#DIV/0!</v>
      </c>
      <c r="BF35" s="187">
        <f t="shared" si="14"/>
        <v>0</v>
      </c>
      <c r="BG35" s="188">
        <f t="shared" si="15"/>
        <v>0</v>
      </c>
      <c r="BH35" s="188">
        <f t="shared" si="16"/>
        <v>0</v>
      </c>
      <c r="BI35" s="188">
        <f t="shared" si="17"/>
        <v>0</v>
      </c>
      <c r="BJ35" s="188">
        <f t="shared" si="18"/>
        <v>0</v>
      </c>
      <c r="BK35" s="188">
        <f t="shared" si="19"/>
        <v>0</v>
      </c>
      <c r="BL35" s="188">
        <f t="shared" si="20"/>
        <v>0</v>
      </c>
      <c r="BM35" s="188">
        <f t="shared" si="21"/>
        <v>0</v>
      </c>
      <c r="BN35" s="188">
        <f t="shared" si="22"/>
        <v>0</v>
      </c>
      <c r="BO35" s="188">
        <f t="shared" si="23"/>
        <v>0</v>
      </c>
      <c r="BP35" s="188">
        <f t="shared" si="24"/>
        <v>0</v>
      </c>
      <c r="BQ35" s="188" t="e">
        <f t="shared" si="25"/>
        <v>#DIV/0!</v>
      </c>
      <c r="BR35" s="188">
        <f t="shared" si="26"/>
        <v>30</v>
      </c>
      <c r="BS35" s="189" t="e">
        <f t="shared" si="27"/>
        <v>#DIV/0!</v>
      </c>
    </row>
    <row r="36" spans="1:71" s="122" customFormat="1" ht="15" customHeight="1">
      <c r="A36" s="166"/>
      <c r="B36" s="167"/>
      <c r="C36" s="168"/>
      <c r="D36" s="167"/>
      <c r="E36" s="168"/>
      <c r="F36" s="169"/>
      <c r="G36" s="170"/>
      <c r="H36" s="171">
        <f t="shared" si="0"/>
        <v>0</v>
      </c>
      <c r="I36" s="172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73"/>
      <c r="AM36" s="128"/>
      <c r="AN36" s="174">
        <f t="shared" si="1"/>
        <v>0</v>
      </c>
      <c r="AO36" s="175">
        <f t="shared" si="1"/>
        <v>0</v>
      </c>
      <c r="AP36" s="176">
        <f t="shared" si="1"/>
        <v>0</v>
      </c>
      <c r="AQ36" s="175">
        <f t="shared" si="1"/>
        <v>0</v>
      </c>
      <c r="AR36" s="176">
        <f t="shared" si="1"/>
        <v>0</v>
      </c>
      <c r="AS36" s="207" t="e">
        <f t="shared" si="2"/>
        <v>#DIV/0!</v>
      </c>
      <c r="AT36" s="171" t="e">
        <f t="shared" si="3"/>
        <v>#DIV/0!</v>
      </c>
      <c r="AU36" s="171" t="e">
        <f t="shared" si="4"/>
        <v>#DIV/0!</v>
      </c>
      <c r="AV36" s="171" t="e">
        <f t="shared" si="5"/>
        <v>#DIV/0!</v>
      </c>
      <c r="AW36" s="171" t="e">
        <f t="shared" si="6"/>
        <v>#DIV/0!</v>
      </c>
      <c r="AX36" s="171" t="e">
        <f t="shared" si="7"/>
        <v>#DIV/0!</v>
      </c>
      <c r="AY36" s="171" t="e">
        <f t="shared" si="8"/>
        <v>#DIV/0!</v>
      </c>
      <c r="AZ36" s="208" t="e">
        <f t="shared" si="9"/>
        <v>#DIV/0!</v>
      </c>
      <c r="BA36" s="208" t="e">
        <f t="shared" si="10"/>
        <v>#DIV/0!</v>
      </c>
      <c r="BB36" s="208" t="e">
        <f t="shared" si="11"/>
        <v>#DIV/0!</v>
      </c>
      <c r="BC36" s="208" t="e">
        <f t="shared" si="12"/>
        <v>#DIV/0!</v>
      </c>
      <c r="BD36" s="209" t="e">
        <f t="shared" si="13"/>
        <v>#DIV/0!</v>
      </c>
      <c r="BF36" s="187">
        <f t="shared" si="14"/>
        <v>0</v>
      </c>
      <c r="BG36" s="188">
        <f t="shared" si="15"/>
        <v>0</v>
      </c>
      <c r="BH36" s="188">
        <f t="shared" si="16"/>
        <v>0</v>
      </c>
      <c r="BI36" s="188">
        <f t="shared" si="17"/>
        <v>0</v>
      </c>
      <c r="BJ36" s="188">
        <f t="shared" si="18"/>
        <v>0</v>
      </c>
      <c r="BK36" s="188">
        <f t="shared" si="19"/>
        <v>0</v>
      </c>
      <c r="BL36" s="188">
        <f t="shared" si="20"/>
        <v>0</v>
      </c>
      <c r="BM36" s="188">
        <f t="shared" si="21"/>
        <v>0</v>
      </c>
      <c r="BN36" s="188">
        <f t="shared" si="22"/>
        <v>0</v>
      </c>
      <c r="BO36" s="188">
        <f t="shared" si="23"/>
        <v>0</v>
      </c>
      <c r="BP36" s="188">
        <f t="shared" si="24"/>
        <v>0</v>
      </c>
      <c r="BQ36" s="188" t="e">
        <f t="shared" si="25"/>
        <v>#DIV/0!</v>
      </c>
      <c r="BR36" s="188">
        <f t="shared" si="26"/>
        <v>30</v>
      </c>
      <c r="BS36" s="189" t="e">
        <f t="shared" si="27"/>
        <v>#DIV/0!</v>
      </c>
    </row>
    <row r="37" spans="1:71" s="122" customFormat="1" ht="15" customHeight="1">
      <c r="A37" s="166"/>
      <c r="B37" s="167"/>
      <c r="C37" s="168"/>
      <c r="D37" s="167"/>
      <c r="E37" s="168"/>
      <c r="F37" s="169"/>
      <c r="G37" s="170"/>
      <c r="H37" s="171">
        <f t="shared" si="0"/>
        <v>0</v>
      </c>
      <c r="I37" s="172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73"/>
      <c r="AM37" s="128"/>
      <c r="AN37" s="174">
        <f t="shared" si="1"/>
        <v>0</v>
      </c>
      <c r="AO37" s="175">
        <f t="shared" si="1"/>
        <v>0</v>
      </c>
      <c r="AP37" s="176">
        <f t="shared" si="1"/>
        <v>0</v>
      </c>
      <c r="AQ37" s="175">
        <f t="shared" si="1"/>
        <v>0</v>
      </c>
      <c r="AR37" s="176">
        <f t="shared" si="1"/>
        <v>0</v>
      </c>
      <c r="AS37" s="207" t="e">
        <f t="shared" si="2"/>
        <v>#DIV/0!</v>
      </c>
      <c r="AT37" s="171" t="e">
        <f t="shared" si="3"/>
        <v>#DIV/0!</v>
      </c>
      <c r="AU37" s="171" t="e">
        <f t="shared" si="4"/>
        <v>#DIV/0!</v>
      </c>
      <c r="AV37" s="171" t="e">
        <f t="shared" si="5"/>
        <v>#DIV/0!</v>
      </c>
      <c r="AW37" s="171" t="e">
        <f t="shared" si="6"/>
        <v>#DIV/0!</v>
      </c>
      <c r="AX37" s="171" t="e">
        <f t="shared" si="7"/>
        <v>#DIV/0!</v>
      </c>
      <c r="AY37" s="171" t="e">
        <f t="shared" si="8"/>
        <v>#DIV/0!</v>
      </c>
      <c r="AZ37" s="208" t="e">
        <f t="shared" si="9"/>
        <v>#DIV/0!</v>
      </c>
      <c r="BA37" s="208" t="e">
        <f t="shared" si="10"/>
        <v>#DIV/0!</v>
      </c>
      <c r="BB37" s="208" t="e">
        <f t="shared" si="11"/>
        <v>#DIV/0!</v>
      </c>
      <c r="BC37" s="208" t="e">
        <f t="shared" si="12"/>
        <v>#DIV/0!</v>
      </c>
      <c r="BD37" s="209" t="e">
        <f t="shared" si="13"/>
        <v>#DIV/0!</v>
      </c>
      <c r="BF37" s="187">
        <f t="shared" si="14"/>
        <v>0</v>
      </c>
      <c r="BG37" s="188">
        <f t="shared" si="15"/>
        <v>0</v>
      </c>
      <c r="BH37" s="188">
        <f t="shared" si="16"/>
        <v>0</v>
      </c>
      <c r="BI37" s="188">
        <f t="shared" si="17"/>
        <v>0</v>
      </c>
      <c r="BJ37" s="188">
        <f t="shared" si="18"/>
        <v>0</v>
      </c>
      <c r="BK37" s="188">
        <f t="shared" si="19"/>
        <v>0</v>
      </c>
      <c r="BL37" s="188">
        <f t="shared" si="20"/>
        <v>0</v>
      </c>
      <c r="BM37" s="188">
        <f t="shared" si="21"/>
        <v>0</v>
      </c>
      <c r="BN37" s="188">
        <f t="shared" si="22"/>
        <v>0</v>
      </c>
      <c r="BO37" s="188">
        <f t="shared" si="23"/>
        <v>0</v>
      </c>
      <c r="BP37" s="188">
        <f t="shared" si="24"/>
        <v>0</v>
      </c>
      <c r="BQ37" s="188" t="e">
        <f t="shared" si="25"/>
        <v>#DIV/0!</v>
      </c>
      <c r="BR37" s="188">
        <f t="shared" si="26"/>
        <v>30</v>
      </c>
      <c r="BS37" s="189" t="e">
        <f t="shared" si="27"/>
        <v>#DIV/0!</v>
      </c>
    </row>
    <row r="38" spans="1:71" s="122" customFormat="1" ht="15" customHeight="1" thickBot="1">
      <c r="A38" s="222"/>
      <c r="B38" s="223"/>
      <c r="C38" s="224"/>
      <c r="D38" s="223"/>
      <c r="E38" s="224"/>
      <c r="F38" s="225"/>
      <c r="G38" s="231"/>
      <c r="H38" s="214">
        <f t="shared" si="0"/>
        <v>0</v>
      </c>
      <c r="I38" s="232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6"/>
      <c r="AM38" s="128"/>
      <c r="AN38" s="227">
        <f t="shared" si="1"/>
        <v>0</v>
      </c>
      <c r="AO38" s="228">
        <f t="shared" si="1"/>
        <v>0</v>
      </c>
      <c r="AP38" s="229">
        <f t="shared" si="1"/>
        <v>0</v>
      </c>
      <c r="AQ38" s="228">
        <f t="shared" si="1"/>
        <v>0</v>
      </c>
      <c r="AR38" s="229">
        <f t="shared" si="1"/>
        <v>0</v>
      </c>
      <c r="AS38" s="213" t="e">
        <f t="shared" si="2"/>
        <v>#DIV/0!</v>
      </c>
      <c r="AT38" s="214" t="e">
        <f t="shared" si="3"/>
        <v>#DIV/0!</v>
      </c>
      <c r="AU38" s="214" t="e">
        <f t="shared" si="4"/>
        <v>#DIV/0!</v>
      </c>
      <c r="AV38" s="214" t="e">
        <f t="shared" si="5"/>
        <v>#DIV/0!</v>
      </c>
      <c r="AW38" s="214" t="e">
        <f t="shared" si="6"/>
        <v>#DIV/0!</v>
      </c>
      <c r="AX38" s="214" t="e">
        <f t="shared" si="7"/>
        <v>#DIV/0!</v>
      </c>
      <c r="AY38" s="214" t="e">
        <f t="shared" si="8"/>
        <v>#DIV/0!</v>
      </c>
      <c r="AZ38" s="215" t="e">
        <f t="shared" si="9"/>
        <v>#DIV/0!</v>
      </c>
      <c r="BA38" s="215" t="e">
        <f t="shared" si="10"/>
        <v>#DIV/0!</v>
      </c>
      <c r="BB38" s="215" t="e">
        <f t="shared" si="11"/>
        <v>#DIV/0!</v>
      </c>
      <c r="BC38" s="215" t="e">
        <f t="shared" si="12"/>
        <v>#DIV/0!</v>
      </c>
      <c r="BD38" s="216" t="e">
        <f t="shared" si="13"/>
        <v>#DIV/0!</v>
      </c>
      <c r="BF38" s="187">
        <f t="shared" si="14"/>
        <v>0</v>
      </c>
      <c r="BG38" s="188">
        <f t="shared" si="15"/>
        <v>0</v>
      </c>
      <c r="BH38" s="188">
        <f t="shared" si="16"/>
        <v>0</v>
      </c>
      <c r="BI38" s="188">
        <f t="shared" si="17"/>
        <v>0</v>
      </c>
      <c r="BJ38" s="188">
        <f t="shared" si="18"/>
        <v>0</v>
      </c>
      <c r="BK38" s="188">
        <f t="shared" si="19"/>
        <v>0</v>
      </c>
      <c r="BL38" s="188">
        <f t="shared" si="20"/>
        <v>0</v>
      </c>
      <c r="BM38" s="188">
        <f t="shared" si="21"/>
        <v>0</v>
      </c>
      <c r="BN38" s="188">
        <f t="shared" si="22"/>
        <v>0</v>
      </c>
      <c r="BO38" s="188">
        <f t="shared" si="23"/>
        <v>0</v>
      </c>
      <c r="BP38" s="188">
        <f t="shared" si="24"/>
        <v>0</v>
      </c>
      <c r="BQ38" s="188" t="e">
        <f t="shared" si="25"/>
        <v>#DIV/0!</v>
      </c>
      <c r="BR38" s="188">
        <f t="shared" si="26"/>
        <v>30</v>
      </c>
      <c r="BS38" s="189" t="e">
        <f t="shared" si="27"/>
        <v>#DIV/0!</v>
      </c>
    </row>
    <row r="39" spans="1:71" ht="15" thickBot="1">
      <c r="A39" s="233"/>
      <c r="B39" s="142"/>
      <c r="C39" s="137"/>
      <c r="D39" s="137"/>
      <c r="E39" s="137"/>
      <c r="AN39" s="117"/>
      <c r="AO39" s="137"/>
      <c r="AP39" s="137"/>
      <c r="AQ39" s="137"/>
      <c r="AR39" s="137"/>
      <c r="AS39" s="124"/>
      <c r="AT39" s="120"/>
      <c r="AU39" s="120"/>
      <c r="AV39" s="120"/>
      <c r="AW39" s="120"/>
      <c r="AX39" s="230"/>
      <c r="AY39" s="230"/>
      <c r="BF39" s="218">
        <f t="shared" si="14"/>
        <v>0</v>
      </c>
      <c r="BG39" s="219">
        <f t="shared" si="15"/>
        <v>0</v>
      </c>
      <c r="BH39" s="219">
        <f t="shared" si="16"/>
        <v>0</v>
      </c>
      <c r="BI39" s="219">
        <f t="shared" si="17"/>
        <v>0</v>
      </c>
      <c r="BJ39" s="219">
        <f t="shared" si="18"/>
        <v>0</v>
      </c>
      <c r="BK39" s="219">
        <f t="shared" si="19"/>
        <v>0</v>
      </c>
      <c r="BL39" s="219">
        <f t="shared" si="20"/>
        <v>0</v>
      </c>
      <c r="BM39" s="219">
        <f t="shared" si="21"/>
        <v>0</v>
      </c>
      <c r="BN39" s="219">
        <f t="shared" si="22"/>
        <v>0</v>
      </c>
      <c r="BO39" s="219">
        <f t="shared" si="23"/>
        <v>0</v>
      </c>
      <c r="BP39" s="219">
        <f t="shared" si="24"/>
        <v>0</v>
      </c>
      <c r="BQ39" s="219" t="e">
        <f t="shared" si="25"/>
        <v>#DIV/0!</v>
      </c>
      <c r="BR39" s="219">
        <f t="shared" si="26"/>
        <v>30</v>
      </c>
      <c r="BS39" s="220" t="e">
        <f t="shared" si="27"/>
        <v>#DIV/0!</v>
      </c>
    </row>
    <row r="40" spans="3:51" ht="14.25">
      <c r="C40" s="137"/>
      <c r="D40" s="137"/>
      <c r="E40" s="137"/>
      <c r="AN40" s="117"/>
      <c r="AO40" s="137"/>
      <c r="AP40" s="137"/>
      <c r="AQ40" s="137"/>
      <c r="AR40" s="137"/>
      <c r="AS40" s="124"/>
      <c r="AT40" s="120"/>
      <c r="AU40" s="120"/>
      <c r="AV40" s="120"/>
      <c r="AW40" s="120"/>
      <c r="AX40" s="230"/>
      <c r="AY40" s="230"/>
    </row>
    <row r="41" spans="1:51" ht="14.25">
      <c r="A41" s="117"/>
      <c r="B41" s="137"/>
      <c r="C41" s="137"/>
      <c r="D41" s="137"/>
      <c r="E41" s="137"/>
      <c r="AN41" s="117"/>
      <c r="AO41" s="137"/>
      <c r="AP41" s="137"/>
      <c r="AQ41" s="137"/>
      <c r="AR41" s="137"/>
      <c r="AS41" s="124"/>
      <c r="AT41" s="120"/>
      <c r="AU41" s="120"/>
      <c r="AV41" s="120"/>
      <c r="AW41" s="120"/>
      <c r="AX41" s="230"/>
      <c r="AY41" s="230"/>
    </row>
    <row r="42" spans="1:51" ht="14.25">
      <c r="A42" s="117"/>
      <c r="B42" s="137"/>
      <c r="C42" s="137"/>
      <c r="D42" s="137"/>
      <c r="E42" s="137"/>
      <c r="AN42" s="117"/>
      <c r="AO42" s="137"/>
      <c r="AP42" s="137"/>
      <c r="AQ42" s="137"/>
      <c r="AR42" s="137"/>
      <c r="AS42" s="124"/>
      <c r="AT42" s="120"/>
      <c r="AU42" s="120"/>
      <c r="AV42" s="120"/>
      <c r="AW42" s="120"/>
      <c r="AX42" s="230"/>
      <c r="AY42" s="230"/>
    </row>
    <row r="43" spans="1:51" ht="14.25">
      <c r="A43" s="117"/>
      <c r="B43" s="137"/>
      <c r="C43" s="137"/>
      <c r="D43" s="137"/>
      <c r="E43" s="137"/>
      <c r="AN43" s="117"/>
      <c r="AO43" s="137"/>
      <c r="AP43" s="137"/>
      <c r="AQ43" s="137"/>
      <c r="AR43" s="137"/>
      <c r="AS43" s="124"/>
      <c r="AT43" s="120"/>
      <c r="AU43" s="120"/>
      <c r="AV43" s="120"/>
      <c r="AW43" s="120"/>
      <c r="AX43" s="230"/>
      <c r="AY43" s="230"/>
    </row>
    <row r="44" spans="1:51" ht="14.25">
      <c r="A44" s="117"/>
      <c r="B44" s="137"/>
      <c r="C44" s="137"/>
      <c r="D44" s="137"/>
      <c r="E44" s="137"/>
      <c r="AN44" s="117"/>
      <c r="AO44" s="137"/>
      <c r="AP44" s="137"/>
      <c r="AQ44" s="137"/>
      <c r="AR44" s="137"/>
      <c r="AS44" s="124"/>
      <c r="AT44" s="120"/>
      <c r="AU44" s="120"/>
      <c r="AV44" s="120"/>
      <c r="AW44" s="120"/>
      <c r="AX44" s="230"/>
      <c r="AY44" s="230"/>
    </row>
    <row r="45" spans="1:51" ht="14.25">
      <c r="A45" s="117"/>
      <c r="B45" s="137"/>
      <c r="C45" s="137"/>
      <c r="D45" s="137"/>
      <c r="E45" s="137"/>
      <c r="AN45" s="117"/>
      <c r="AO45" s="137"/>
      <c r="AP45" s="137"/>
      <c r="AQ45" s="137"/>
      <c r="AR45" s="137"/>
      <c r="AS45" s="124"/>
      <c r="AT45" s="120"/>
      <c r="AU45" s="120"/>
      <c r="AV45" s="120"/>
      <c r="AW45" s="120"/>
      <c r="AX45" s="230"/>
      <c r="AY45" s="230"/>
    </row>
    <row r="46" spans="1:51" ht="14.25">
      <c r="A46" s="117"/>
      <c r="B46" s="137"/>
      <c r="C46" s="137"/>
      <c r="D46" s="137"/>
      <c r="E46" s="137"/>
      <c r="AN46" s="117"/>
      <c r="AO46" s="137"/>
      <c r="AP46" s="137"/>
      <c r="AQ46" s="137"/>
      <c r="AR46" s="137"/>
      <c r="AS46" s="124"/>
      <c r="AT46" s="120"/>
      <c r="AU46" s="120"/>
      <c r="AV46" s="120"/>
      <c r="AW46" s="120"/>
      <c r="AX46" s="230"/>
      <c r="AY46" s="230"/>
    </row>
    <row r="47" spans="1:51" ht="14.25">
      <c r="A47" s="117"/>
      <c r="B47" s="137"/>
      <c r="C47" s="137"/>
      <c r="D47" s="137"/>
      <c r="E47" s="137"/>
      <c r="AN47" s="117"/>
      <c r="AO47" s="137"/>
      <c r="AP47" s="137"/>
      <c r="AQ47" s="137"/>
      <c r="AR47" s="137"/>
      <c r="AS47" s="124"/>
      <c r="AT47" s="120"/>
      <c r="AU47" s="120"/>
      <c r="AV47" s="120"/>
      <c r="AW47" s="120"/>
      <c r="AX47" s="230"/>
      <c r="AY47" s="230"/>
    </row>
    <row r="48" spans="1:51" ht="14.25">
      <c r="A48" s="117"/>
      <c r="B48" s="137"/>
      <c r="C48" s="137"/>
      <c r="D48" s="137"/>
      <c r="E48" s="137"/>
      <c r="AN48" s="117"/>
      <c r="AO48" s="137"/>
      <c r="AP48" s="137"/>
      <c r="AQ48" s="137"/>
      <c r="AR48" s="137"/>
      <c r="AS48" s="124"/>
      <c r="AT48" s="120"/>
      <c r="AU48" s="120"/>
      <c r="AV48" s="120"/>
      <c r="AW48" s="120"/>
      <c r="AX48" s="230"/>
      <c r="AY48" s="230"/>
    </row>
    <row r="49" spans="1:51" ht="14.25">
      <c r="A49" s="117"/>
      <c r="B49" s="137"/>
      <c r="C49" s="137"/>
      <c r="D49" s="137"/>
      <c r="E49" s="137"/>
      <c r="AN49" s="117"/>
      <c r="AO49" s="137"/>
      <c r="AP49" s="137"/>
      <c r="AQ49" s="137"/>
      <c r="AR49" s="137"/>
      <c r="AS49" s="124"/>
      <c r="AT49" s="120"/>
      <c r="AU49" s="120"/>
      <c r="AV49" s="120"/>
      <c r="AW49" s="120"/>
      <c r="AX49" s="230"/>
      <c r="AY49" s="230"/>
    </row>
    <row r="50" spans="1:51" ht="14.25">
      <c r="A50" s="117"/>
      <c r="B50" s="137"/>
      <c r="C50" s="137"/>
      <c r="D50" s="137"/>
      <c r="E50" s="137"/>
      <c r="AN50" s="117"/>
      <c r="AO50" s="137"/>
      <c r="AP50" s="137"/>
      <c r="AQ50" s="137"/>
      <c r="AR50" s="137"/>
      <c r="AS50" s="124"/>
      <c r="AT50" s="120"/>
      <c r="AU50" s="120"/>
      <c r="AV50" s="120"/>
      <c r="AW50" s="120"/>
      <c r="AX50" s="230"/>
      <c r="AY50" s="230"/>
    </row>
    <row r="51" spans="1:51" ht="14.25">
      <c r="A51" s="117"/>
      <c r="B51" s="137"/>
      <c r="C51" s="137"/>
      <c r="D51" s="137"/>
      <c r="E51" s="137"/>
      <c r="AN51" s="117"/>
      <c r="AO51" s="137"/>
      <c r="AP51" s="137"/>
      <c r="AQ51" s="137"/>
      <c r="AR51" s="137"/>
      <c r="AS51" s="124"/>
      <c r="AT51" s="120"/>
      <c r="AU51" s="120"/>
      <c r="AV51" s="120"/>
      <c r="AW51" s="120"/>
      <c r="AX51" s="230"/>
      <c r="AY51" s="230"/>
    </row>
    <row r="52" spans="1:51" ht="14.25">
      <c r="A52" s="117"/>
      <c r="B52" s="137"/>
      <c r="C52" s="137"/>
      <c r="D52" s="137"/>
      <c r="E52" s="137"/>
      <c r="AN52" s="117"/>
      <c r="AO52" s="137"/>
      <c r="AP52" s="137"/>
      <c r="AQ52" s="137"/>
      <c r="AR52" s="137"/>
      <c r="AS52" s="124"/>
      <c r="AT52" s="120"/>
      <c r="AU52" s="120"/>
      <c r="AV52" s="120"/>
      <c r="AW52" s="120"/>
      <c r="AX52" s="230"/>
      <c r="AY52" s="230"/>
    </row>
    <row r="53" spans="1:51" ht="14.25">
      <c r="A53" s="117"/>
      <c r="B53" s="137"/>
      <c r="C53" s="137"/>
      <c r="D53" s="137"/>
      <c r="E53" s="137"/>
      <c r="AN53" s="117"/>
      <c r="AO53" s="137"/>
      <c r="AP53" s="137"/>
      <c r="AQ53" s="137"/>
      <c r="AR53" s="137"/>
      <c r="AS53" s="124"/>
      <c r="AT53" s="120"/>
      <c r="AU53" s="120"/>
      <c r="AV53" s="120"/>
      <c r="AW53" s="120"/>
      <c r="AX53" s="230"/>
      <c r="AY53" s="230"/>
    </row>
    <row r="54" spans="1:51" ht="14.25">
      <c r="A54" s="117"/>
      <c r="B54" s="137"/>
      <c r="C54" s="137"/>
      <c r="D54" s="137"/>
      <c r="E54" s="137"/>
      <c r="AN54" s="117"/>
      <c r="AO54" s="137"/>
      <c r="AP54" s="137"/>
      <c r="AQ54" s="137"/>
      <c r="AR54" s="137"/>
      <c r="AS54" s="124"/>
      <c r="AT54" s="120"/>
      <c r="AU54" s="120"/>
      <c r="AV54" s="120"/>
      <c r="AW54" s="120"/>
      <c r="AX54" s="230"/>
      <c r="AY54" s="230"/>
    </row>
    <row r="55" spans="1:51" ht="14.25">
      <c r="A55" s="117"/>
      <c r="B55" s="137"/>
      <c r="C55" s="137"/>
      <c r="D55" s="137"/>
      <c r="E55" s="137"/>
      <c r="AN55" s="117"/>
      <c r="AO55" s="137"/>
      <c r="AP55" s="137"/>
      <c r="AQ55" s="137"/>
      <c r="AR55" s="137"/>
      <c r="AS55" s="124"/>
      <c r="AT55" s="120"/>
      <c r="AU55" s="120"/>
      <c r="AV55" s="120"/>
      <c r="AW55" s="120"/>
      <c r="AX55" s="230"/>
      <c r="AY55" s="230"/>
    </row>
    <row r="56" spans="1:51" ht="14.25">
      <c r="A56" s="117"/>
      <c r="B56" s="137"/>
      <c r="C56" s="137"/>
      <c r="D56" s="137"/>
      <c r="E56" s="137"/>
      <c r="AN56" s="117"/>
      <c r="AO56" s="137"/>
      <c r="AP56" s="137"/>
      <c r="AQ56" s="137"/>
      <c r="AR56" s="137"/>
      <c r="AS56" s="124"/>
      <c r="AT56" s="120"/>
      <c r="AU56" s="120"/>
      <c r="AV56" s="120"/>
      <c r="AW56" s="120"/>
      <c r="AX56" s="230"/>
      <c r="AY56" s="230"/>
    </row>
    <row r="57" spans="1:51" ht="14.25">
      <c r="A57" s="117"/>
      <c r="B57" s="137"/>
      <c r="C57" s="137"/>
      <c r="D57" s="137"/>
      <c r="E57" s="137"/>
      <c r="AN57" s="117"/>
      <c r="AO57" s="137"/>
      <c r="AP57" s="137"/>
      <c r="AQ57" s="137"/>
      <c r="AR57" s="137"/>
      <c r="AS57" s="124"/>
      <c r="AT57" s="120"/>
      <c r="AU57" s="120"/>
      <c r="AV57" s="120"/>
      <c r="AW57" s="120"/>
      <c r="AX57" s="230"/>
      <c r="AY57" s="230"/>
    </row>
    <row r="58" spans="1:51" ht="14.25">
      <c r="A58" s="117"/>
      <c r="B58" s="137"/>
      <c r="C58" s="137"/>
      <c r="D58" s="137"/>
      <c r="E58" s="137"/>
      <c r="AN58" s="117"/>
      <c r="AO58" s="137"/>
      <c r="AP58" s="137"/>
      <c r="AQ58" s="137"/>
      <c r="AR58" s="137"/>
      <c r="AS58" s="124"/>
      <c r="AT58" s="120"/>
      <c r="AU58" s="120"/>
      <c r="AV58" s="120"/>
      <c r="AW58" s="120"/>
      <c r="AX58" s="230"/>
      <c r="AY58" s="230"/>
    </row>
    <row r="59" spans="1:51" ht="14.25">
      <c r="A59" s="117"/>
      <c r="B59" s="137"/>
      <c r="C59" s="137"/>
      <c r="D59" s="137"/>
      <c r="E59" s="137"/>
      <c r="AN59" s="117"/>
      <c r="AO59" s="137"/>
      <c r="AP59" s="137"/>
      <c r="AQ59" s="137"/>
      <c r="AR59" s="137"/>
      <c r="AS59" s="124"/>
      <c r="AT59" s="120"/>
      <c r="AU59" s="120"/>
      <c r="AV59" s="120"/>
      <c r="AW59" s="120"/>
      <c r="AX59" s="230"/>
      <c r="AY59" s="230"/>
    </row>
    <row r="60" spans="1:51" ht="14.25">
      <c r="A60" s="117"/>
      <c r="B60" s="137"/>
      <c r="C60" s="137"/>
      <c r="D60" s="137"/>
      <c r="E60" s="137"/>
      <c r="AN60" s="117"/>
      <c r="AO60" s="137"/>
      <c r="AP60" s="137"/>
      <c r="AQ60" s="137"/>
      <c r="AR60" s="137"/>
      <c r="AS60" s="124"/>
      <c r="AT60" s="120"/>
      <c r="AU60" s="120"/>
      <c r="AV60" s="120"/>
      <c r="AW60" s="120"/>
      <c r="AX60" s="230"/>
      <c r="AY60" s="230"/>
    </row>
    <row r="61" spans="1:51" ht="14.25">
      <c r="A61" s="117"/>
      <c r="B61" s="137"/>
      <c r="C61" s="137"/>
      <c r="D61" s="137"/>
      <c r="E61" s="137"/>
      <c r="AN61" s="117"/>
      <c r="AO61" s="137"/>
      <c r="AP61" s="137"/>
      <c r="AQ61" s="137"/>
      <c r="AR61" s="137"/>
      <c r="AS61" s="124"/>
      <c r="AT61" s="120"/>
      <c r="AU61" s="120"/>
      <c r="AV61" s="120"/>
      <c r="AW61" s="120"/>
      <c r="AX61" s="230"/>
      <c r="AY61" s="230"/>
    </row>
    <row r="62" spans="1:51" ht="14.25">
      <c r="A62" s="117"/>
      <c r="B62" s="137"/>
      <c r="C62" s="137"/>
      <c r="D62" s="137"/>
      <c r="E62" s="137"/>
      <c r="AN62" s="117"/>
      <c r="AO62" s="137"/>
      <c r="AP62" s="137"/>
      <c r="AQ62" s="137"/>
      <c r="AR62" s="137"/>
      <c r="AS62" s="124"/>
      <c r="AT62" s="120"/>
      <c r="AU62" s="120"/>
      <c r="AV62" s="120"/>
      <c r="AW62" s="120"/>
      <c r="AX62" s="230"/>
      <c r="AY62" s="230"/>
    </row>
    <row r="63" spans="1:51" ht="14.25">
      <c r="A63" s="117"/>
      <c r="B63" s="137"/>
      <c r="C63" s="137"/>
      <c r="D63" s="137"/>
      <c r="E63" s="137"/>
      <c r="AN63" s="117"/>
      <c r="AO63" s="137"/>
      <c r="AP63" s="137"/>
      <c r="AQ63" s="137"/>
      <c r="AR63" s="137"/>
      <c r="AS63" s="124"/>
      <c r="AT63" s="120"/>
      <c r="AU63" s="120"/>
      <c r="AV63" s="120"/>
      <c r="AW63" s="120"/>
      <c r="AX63" s="230"/>
      <c r="AY63" s="230"/>
    </row>
  </sheetData>
  <sheetProtection/>
  <mergeCells count="49">
    <mergeCell ref="BK9:BK10"/>
    <mergeCell ref="BL9:BL10"/>
    <mergeCell ref="BM9:BM10"/>
    <mergeCell ref="BD9:BD10"/>
    <mergeCell ref="BF9:BF10"/>
    <mergeCell ref="BG9:BG10"/>
    <mergeCell ref="BH9:BH10"/>
    <mergeCell ref="BI9:BI10"/>
    <mergeCell ref="BJ9:BJ10"/>
    <mergeCell ref="AX9:AX10"/>
    <mergeCell ref="AY9:AY10"/>
    <mergeCell ref="AZ9:AZ10"/>
    <mergeCell ref="BA9:BA10"/>
    <mergeCell ref="BB9:BB10"/>
    <mergeCell ref="BC9:BC10"/>
    <mergeCell ref="AQ9:AR9"/>
    <mergeCell ref="AS9:AS10"/>
    <mergeCell ref="AT9:AT10"/>
    <mergeCell ref="AU9:AU10"/>
    <mergeCell ref="AV9:AV10"/>
    <mergeCell ref="AW9:AW10"/>
    <mergeCell ref="AC9:AD9"/>
    <mergeCell ref="AE9:AF9"/>
    <mergeCell ref="AG9:AH9"/>
    <mergeCell ref="AI9:AJ9"/>
    <mergeCell ref="AK9:AL9"/>
    <mergeCell ref="AO9:AP9"/>
    <mergeCell ref="Q9:R9"/>
    <mergeCell ref="S9:T9"/>
    <mergeCell ref="U9:V9"/>
    <mergeCell ref="W9:X9"/>
    <mergeCell ref="Y9:Z9"/>
    <mergeCell ref="AA9:AB9"/>
    <mergeCell ref="AO8:AR8"/>
    <mergeCell ref="AS8:AV8"/>
    <mergeCell ref="AW8:BD8"/>
    <mergeCell ref="BF8:BM8"/>
    <mergeCell ref="B9:C9"/>
    <mergeCell ref="D9:E9"/>
    <mergeCell ref="I9:J9"/>
    <mergeCell ref="K9:L9"/>
    <mergeCell ref="M9:N9"/>
    <mergeCell ref="O9:P9"/>
    <mergeCell ref="B8:E8"/>
    <mergeCell ref="F8:H8"/>
    <mergeCell ref="I8:X8"/>
    <mergeCell ref="Y8:AF8"/>
    <mergeCell ref="AG8:AJ8"/>
    <mergeCell ref="AK8:AL8"/>
  </mergeCells>
  <printOptions/>
  <pageMargins left="0.7874015748031497" right="0.7874015748031497" top="0.984251968503937" bottom="0.984251968503937" header="0.5118110236220472" footer="0.5118110236220472"/>
  <pageSetup cellComments="asDisplayed" fitToWidth="0" fitToHeight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25390625" style="0" bestFit="1" customWidth="1"/>
  </cols>
  <sheetData>
    <row r="1" ht="16.5" customHeight="1">
      <c r="C1" t="s">
        <v>67</v>
      </c>
    </row>
    <row r="2" spans="3:8" ht="16.5" customHeight="1">
      <c r="C2" s="33" t="s">
        <v>82</v>
      </c>
      <c r="D2" s="402"/>
      <c r="E2" s="402"/>
      <c r="F2" s="402"/>
      <c r="G2" s="402"/>
      <c r="H2" s="402"/>
    </row>
    <row r="3" spans="3:9" ht="16.5" customHeight="1">
      <c r="C3" s="24" t="s">
        <v>83</v>
      </c>
      <c r="D3" s="24"/>
      <c r="E3" s="24"/>
      <c r="F3" s="403"/>
      <c r="G3" s="403"/>
      <c r="H3" s="403"/>
      <c r="I3" t="s">
        <v>307</v>
      </c>
    </row>
    <row r="4" ht="16.5" customHeight="1"/>
    <row r="5" spans="2:21" ht="15" customHeight="1">
      <c r="B5" s="407" t="s">
        <v>55</v>
      </c>
      <c r="C5" s="408"/>
      <c r="D5" s="25" t="s">
        <v>61</v>
      </c>
      <c r="E5" s="18" t="s">
        <v>79</v>
      </c>
      <c r="F5" s="16" t="s">
        <v>71</v>
      </c>
      <c r="G5" s="16" t="s">
        <v>80</v>
      </c>
      <c r="H5" s="16" t="s">
        <v>81</v>
      </c>
      <c r="I5" s="16" t="s">
        <v>72</v>
      </c>
      <c r="J5" s="16" t="s">
        <v>73</v>
      </c>
      <c r="K5" s="16" t="s">
        <v>74</v>
      </c>
      <c r="L5" s="16" t="s">
        <v>75</v>
      </c>
      <c r="M5" s="16" t="s">
        <v>76</v>
      </c>
      <c r="N5" s="16" t="s">
        <v>77</v>
      </c>
      <c r="O5" s="16" t="s">
        <v>78</v>
      </c>
      <c r="P5" s="16" t="s">
        <v>57</v>
      </c>
      <c r="Q5" s="16" t="s">
        <v>58</v>
      </c>
      <c r="R5" s="16" t="s">
        <v>59</v>
      </c>
      <c r="S5" s="17" t="s">
        <v>60</v>
      </c>
      <c r="U5" s="34" t="s">
        <v>308</v>
      </c>
    </row>
    <row r="6" spans="2:21" ht="15" customHeight="1">
      <c r="B6" s="409"/>
      <c r="C6" s="410"/>
      <c r="D6" s="26" t="s">
        <v>56</v>
      </c>
      <c r="E6" s="14" t="s">
        <v>62</v>
      </c>
      <c r="F6" s="9" t="s">
        <v>62</v>
      </c>
      <c r="G6" s="9" t="s">
        <v>62</v>
      </c>
      <c r="H6" s="9" t="s">
        <v>62</v>
      </c>
      <c r="I6" s="9" t="s">
        <v>62</v>
      </c>
      <c r="J6" s="9" t="s">
        <v>68</v>
      </c>
      <c r="K6" s="9" t="s">
        <v>68</v>
      </c>
      <c r="L6" s="9" t="s">
        <v>69</v>
      </c>
      <c r="M6" s="9" t="s">
        <v>69</v>
      </c>
      <c r="N6" s="9" t="s">
        <v>69</v>
      </c>
      <c r="O6" s="9" t="s">
        <v>70</v>
      </c>
      <c r="P6" s="9"/>
      <c r="Q6" s="9" t="s">
        <v>65</v>
      </c>
      <c r="R6" s="9" t="s">
        <v>64</v>
      </c>
      <c r="S6" s="15" t="s">
        <v>63</v>
      </c>
      <c r="U6" s="34" t="s">
        <v>309</v>
      </c>
    </row>
    <row r="7" spans="2:21" ht="15" customHeight="1">
      <c r="B7" s="397"/>
      <c r="C7" s="404">
        <v>42496</v>
      </c>
      <c r="D7" s="27" t="s">
        <v>31</v>
      </c>
      <c r="E7" s="1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  <c r="U7" t="s">
        <v>310</v>
      </c>
    </row>
    <row r="8" spans="2:21" ht="15" customHeight="1">
      <c r="B8" s="398"/>
      <c r="C8" s="405"/>
      <c r="D8" s="28" t="s">
        <v>32</v>
      </c>
      <c r="E8" s="1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3"/>
      <c r="U8" t="s">
        <v>311</v>
      </c>
    </row>
    <row r="9" spans="2:21" ht="15" customHeight="1">
      <c r="B9" s="398"/>
      <c r="C9" s="405"/>
      <c r="D9" s="28" t="s">
        <v>33</v>
      </c>
      <c r="E9" s="10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3"/>
      <c r="U9" t="s">
        <v>312</v>
      </c>
    </row>
    <row r="10" spans="2:21" ht="15" customHeight="1">
      <c r="B10" s="398"/>
      <c r="C10" s="405"/>
      <c r="D10" s="28" t="s">
        <v>34</v>
      </c>
      <c r="E10" s="1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3"/>
      <c r="U10" t="s">
        <v>313</v>
      </c>
    </row>
    <row r="11" spans="2:21" ht="15" customHeight="1">
      <c r="B11" s="398"/>
      <c r="C11" s="405"/>
      <c r="D11" s="28" t="s">
        <v>35</v>
      </c>
      <c r="E11" s="1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3"/>
      <c r="U11" t="s">
        <v>314</v>
      </c>
    </row>
    <row r="12" spans="2:21" ht="15" customHeight="1">
      <c r="B12" s="398"/>
      <c r="C12" s="405"/>
      <c r="D12" s="28" t="s">
        <v>36</v>
      </c>
      <c r="E12" s="10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3"/>
      <c r="U12" t="s">
        <v>315</v>
      </c>
    </row>
    <row r="13" spans="2:21" ht="15" customHeight="1">
      <c r="B13" s="398"/>
      <c r="C13" s="405"/>
      <c r="D13" s="28" t="s">
        <v>37</v>
      </c>
      <c r="E13" s="10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3"/>
      <c r="U13" t="s">
        <v>316</v>
      </c>
    </row>
    <row r="14" spans="2:19" ht="15" customHeight="1">
      <c r="B14" s="398"/>
      <c r="C14" s="405"/>
      <c r="D14" s="28" t="s">
        <v>38</v>
      </c>
      <c r="E14" s="1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</row>
    <row r="15" spans="2:19" ht="15" customHeight="1">
      <c r="B15" s="398"/>
      <c r="C15" s="405"/>
      <c r="D15" s="28" t="s">
        <v>39</v>
      </c>
      <c r="E15" s="1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3"/>
    </row>
    <row r="16" spans="2:19" ht="15" customHeight="1" thickBot="1">
      <c r="B16" s="399"/>
      <c r="C16" s="405"/>
      <c r="D16" s="29" t="s">
        <v>40</v>
      </c>
      <c r="E16" s="12"/>
      <c r="F16" s="8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/>
    </row>
    <row r="17" spans="2:19" ht="15" customHeight="1">
      <c r="B17" s="401"/>
      <c r="C17" s="405"/>
      <c r="D17" s="30" t="s">
        <v>41</v>
      </c>
      <c r="E17" s="22"/>
      <c r="F17" s="19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7"/>
    </row>
    <row r="18" spans="2:19" ht="15" customHeight="1">
      <c r="B18" s="401"/>
      <c r="C18" s="405"/>
      <c r="D18" s="28" t="s">
        <v>42</v>
      </c>
      <c r="E18" s="10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3"/>
    </row>
    <row r="19" spans="2:19" ht="15" customHeight="1">
      <c r="B19" s="401"/>
      <c r="C19" s="405"/>
      <c r="D19" s="28" t="s">
        <v>43</v>
      </c>
      <c r="E19" s="10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3"/>
    </row>
    <row r="20" spans="2:19" ht="15" customHeight="1">
      <c r="B20" s="401"/>
      <c r="C20" s="405"/>
      <c r="D20" s="28" t="s">
        <v>44</v>
      </c>
      <c r="E20" s="10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3"/>
    </row>
    <row r="21" spans="2:19" ht="15" customHeight="1">
      <c r="B21" s="401"/>
      <c r="C21" s="405"/>
      <c r="D21" s="28" t="s">
        <v>45</v>
      </c>
      <c r="E21" s="10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3"/>
    </row>
    <row r="22" spans="2:19" ht="15" customHeight="1">
      <c r="B22" s="401"/>
      <c r="C22" s="405"/>
      <c r="D22" s="28" t="s">
        <v>46</v>
      </c>
      <c r="E22" s="10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3"/>
    </row>
    <row r="23" spans="2:19" ht="15" customHeight="1">
      <c r="B23" s="401"/>
      <c r="C23" s="405"/>
      <c r="D23" s="28" t="s">
        <v>47</v>
      </c>
      <c r="E23" s="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</row>
    <row r="24" spans="2:19" ht="15" customHeight="1">
      <c r="B24" s="401"/>
      <c r="C24" s="405"/>
      <c r="D24" s="28" t="s">
        <v>48</v>
      </c>
      <c r="E24" s="10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3"/>
    </row>
    <row r="25" spans="2:19" ht="15" customHeight="1">
      <c r="B25" s="401"/>
      <c r="C25" s="405"/>
      <c r="D25" s="28" t="s">
        <v>49</v>
      </c>
      <c r="E25" s="10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3"/>
    </row>
    <row r="26" spans="2:19" ht="15" customHeight="1">
      <c r="B26" s="401"/>
      <c r="C26" s="405"/>
      <c r="D26" s="28" t="s">
        <v>50</v>
      </c>
      <c r="E26" s="10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3"/>
    </row>
    <row r="27" spans="2:19" ht="15" customHeight="1">
      <c r="B27" s="401"/>
      <c r="C27" s="405"/>
      <c r="D27" s="28" t="s">
        <v>51</v>
      </c>
      <c r="E27" s="1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3"/>
    </row>
    <row r="28" spans="2:19" ht="15" customHeight="1">
      <c r="B28" s="401"/>
      <c r="C28" s="405"/>
      <c r="D28" s="28" t="s">
        <v>52</v>
      </c>
      <c r="E28" s="1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3"/>
    </row>
    <row r="29" spans="2:19" ht="15" customHeight="1">
      <c r="B29" s="401"/>
      <c r="C29" s="405"/>
      <c r="D29" s="28" t="s">
        <v>53</v>
      </c>
      <c r="E29" s="1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3"/>
    </row>
    <row r="30" spans="2:19" ht="15" customHeight="1">
      <c r="B30" s="401"/>
      <c r="C30" s="406"/>
      <c r="D30" s="28" t="s">
        <v>54</v>
      </c>
      <c r="E30" s="10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3"/>
    </row>
    <row r="31" spans="2:19" ht="15" customHeight="1">
      <c r="B31" s="401"/>
      <c r="C31" s="404">
        <v>42497</v>
      </c>
      <c r="D31" s="28" t="s">
        <v>31</v>
      </c>
      <c r="E31" s="10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3"/>
    </row>
    <row r="32" spans="2:19" ht="15" customHeight="1">
      <c r="B32" s="401"/>
      <c r="C32" s="405"/>
      <c r="D32" s="28" t="s">
        <v>32</v>
      </c>
      <c r="E32" s="10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3"/>
    </row>
    <row r="33" spans="2:19" ht="15" customHeight="1">
      <c r="B33" s="401"/>
      <c r="C33" s="405"/>
      <c r="D33" s="28" t="s">
        <v>33</v>
      </c>
      <c r="E33" s="10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3"/>
    </row>
    <row r="34" spans="2:19" ht="15" customHeight="1">
      <c r="B34" s="401"/>
      <c r="C34" s="405"/>
      <c r="D34" s="28" t="s">
        <v>34</v>
      </c>
      <c r="E34" s="10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3"/>
    </row>
    <row r="35" spans="2:19" ht="15" customHeight="1">
      <c r="B35" s="401"/>
      <c r="C35" s="405"/>
      <c r="D35" s="28" t="s">
        <v>35</v>
      </c>
      <c r="E35" s="10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3"/>
    </row>
    <row r="36" spans="2:19" ht="15" customHeight="1">
      <c r="B36" s="401"/>
      <c r="C36" s="405"/>
      <c r="D36" s="28" t="s">
        <v>36</v>
      </c>
      <c r="E36" s="10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3"/>
    </row>
    <row r="37" spans="2:19" ht="15" customHeight="1">
      <c r="B37" s="401"/>
      <c r="C37" s="405"/>
      <c r="D37" s="28" t="s">
        <v>37</v>
      </c>
      <c r="E37" s="10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</row>
    <row r="38" spans="2:19" ht="15" customHeight="1">
      <c r="B38" s="401"/>
      <c r="C38" s="405"/>
      <c r="D38" s="28" t="s">
        <v>38</v>
      </c>
      <c r="E38" s="10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3"/>
    </row>
    <row r="39" spans="2:19" ht="15" customHeight="1">
      <c r="B39" s="401"/>
      <c r="C39" s="405"/>
      <c r="D39" s="28" t="s">
        <v>39</v>
      </c>
      <c r="E39" s="10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</row>
    <row r="40" spans="2:19" ht="15" customHeight="1" thickBot="1">
      <c r="B40" s="401"/>
      <c r="C40" s="405"/>
      <c r="D40" s="31" t="s">
        <v>40</v>
      </c>
      <c r="E40" s="23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1"/>
    </row>
    <row r="41" spans="2:19" ht="15" customHeight="1">
      <c r="B41" s="401"/>
      <c r="C41" s="405"/>
      <c r="D41" s="27" t="s">
        <v>41</v>
      </c>
      <c r="E41" s="1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</row>
    <row r="42" spans="2:19" ht="15" customHeight="1">
      <c r="B42" s="401"/>
      <c r="C42" s="405"/>
      <c r="D42" s="28" t="s">
        <v>42</v>
      </c>
      <c r="E42" s="10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</row>
    <row r="43" spans="2:19" ht="15" customHeight="1">
      <c r="B43" s="401"/>
      <c r="C43" s="405"/>
      <c r="D43" s="28" t="s">
        <v>43</v>
      </c>
      <c r="E43" s="10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</row>
    <row r="44" spans="2:19" ht="15" customHeight="1">
      <c r="B44" s="401"/>
      <c r="C44" s="405"/>
      <c r="D44" s="28" t="s">
        <v>44</v>
      </c>
      <c r="E44" s="10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</row>
    <row r="45" spans="2:19" ht="15" customHeight="1">
      <c r="B45" s="401"/>
      <c r="C45" s="405"/>
      <c r="D45" s="28" t="s">
        <v>45</v>
      </c>
      <c r="E45" s="10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</row>
    <row r="46" spans="2:19" ht="15" customHeight="1">
      <c r="B46" s="401"/>
      <c r="C46" s="405"/>
      <c r="D46" s="28" t="s">
        <v>46</v>
      </c>
      <c r="E46" s="10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</row>
    <row r="47" spans="2:19" ht="15" customHeight="1">
      <c r="B47" s="401"/>
      <c r="C47" s="405"/>
      <c r="D47" s="28" t="s">
        <v>47</v>
      </c>
      <c r="E47" s="1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</row>
    <row r="48" spans="2:19" ht="15" customHeight="1">
      <c r="B48" s="401"/>
      <c r="C48" s="405"/>
      <c r="D48" s="28" t="s">
        <v>48</v>
      </c>
      <c r="E48" s="10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</row>
    <row r="49" spans="2:19" ht="15" customHeight="1">
      <c r="B49" s="401"/>
      <c r="C49" s="405"/>
      <c r="D49" s="28" t="s">
        <v>49</v>
      </c>
      <c r="E49" s="10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</row>
    <row r="50" spans="2:19" ht="15" customHeight="1">
      <c r="B50" s="401"/>
      <c r="C50" s="405"/>
      <c r="D50" s="28" t="s">
        <v>50</v>
      </c>
      <c r="E50" s="1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</row>
    <row r="51" spans="2:19" ht="15" customHeight="1">
      <c r="B51" s="401"/>
      <c r="C51" s="405"/>
      <c r="D51" s="28" t="s">
        <v>51</v>
      </c>
      <c r="E51" s="10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3"/>
    </row>
    <row r="52" spans="2:19" ht="15" customHeight="1">
      <c r="B52" s="401"/>
      <c r="C52" s="405"/>
      <c r="D52" s="28" t="s">
        <v>52</v>
      </c>
      <c r="E52" s="10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</row>
    <row r="53" spans="2:19" ht="15" customHeight="1">
      <c r="B53" s="401"/>
      <c r="C53" s="405"/>
      <c r="D53" s="28" t="s">
        <v>53</v>
      </c>
      <c r="E53" s="10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3"/>
    </row>
    <row r="54" spans="2:19" ht="15" customHeight="1">
      <c r="B54" s="401"/>
      <c r="C54" s="406"/>
      <c r="D54" s="28" t="s">
        <v>54</v>
      </c>
      <c r="E54" s="10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3"/>
    </row>
    <row r="55" spans="2:19" ht="15" customHeight="1">
      <c r="B55" s="401"/>
      <c r="C55" s="404">
        <v>42498</v>
      </c>
      <c r="D55" s="28" t="s">
        <v>31</v>
      </c>
      <c r="E55" s="10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3"/>
    </row>
    <row r="56" spans="2:19" ht="15" customHeight="1">
      <c r="B56" s="401"/>
      <c r="C56" s="405"/>
      <c r="D56" s="28" t="s">
        <v>32</v>
      </c>
      <c r="E56" s="10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</row>
    <row r="57" spans="2:19" ht="15" customHeight="1">
      <c r="B57" s="401"/>
      <c r="C57" s="405"/>
      <c r="D57" s="28" t="s">
        <v>33</v>
      </c>
      <c r="E57" s="10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3"/>
    </row>
    <row r="58" spans="2:19" ht="15" customHeight="1">
      <c r="B58" s="401"/>
      <c r="C58" s="405"/>
      <c r="D58" s="28" t="s">
        <v>34</v>
      </c>
      <c r="E58" s="10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3"/>
    </row>
    <row r="59" spans="2:19" ht="15" customHeight="1">
      <c r="B59" s="401"/>
      <c r="C59" s="405"/>
      <c r="D59" s="28" t="s">
        <v>35</v>
      </c>
      <c r="E59" s="10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3"/>
    </row>
    <row r="60" spans="2:19" ht="15" customHeight="1">
      <c r="B60" s="401"/>
      <c r="C60" s="405"/>
      <c r="D60" s="28" t="s">
        <v>36</v>
      </c>
      <c r="E60" s="10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</row>
    <row r="61" spans="2:19" ht="15" customHeight="1">
      <c r="B61" s="401"/>
      <c r="C61" s="405"/>
      <c r="D61" s="28" t="s">
        <v>37</v>
      </c>
      <c r="E61" s="10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3"/>
    </row>
    <row r="62" spans="2:19" ht="15" customHeight="1">
      <c r="B62" s="401"/>
      <c r="C62" s="405"/>
      <c r="D62" s="28" t="s">
        <v>38</v>
      </c>
      <c r="E62" s="10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3"/>
    </row>
    <row r="63" spans="2:19" ht="15" customHeight="1">
      <c r="B63" s="401"/>
      <c r="C63" s="405"/>
      <c r="D63" s="28" t="s">
        <v>39</v>
      </c>
      <c r="E63" s="10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3"/>
    </row>
    <row r="64" spans="2:19" ht="15" customHeight="1" thickBot="1">
      <c r="B64" s="401"/>
      <c r="C64" s="405"/>
      <c r="D64" s="31" t="s">
        <v>40</v>
      </c>
      <c r="E64" s="23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1"/>
    </row>
    <row r="65" spans="2:19" ht="15" customHeight="1">
      <c r="B65" s="401"/>
      <c r="C65" s="405"/>
      <c r="D65" s="27" t="s">
        <v>41</v>
      </c>
      <c r="E65" s="11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</row>
    <row r="66" spans="2:19" ht="15" customHeight="1">
      <c r="B66" s="401"/>
      <c r="C66" s="405"/>
      <c r="D66" s="28" t="s">
        <v>42</v>
      </c>
      <c r="E66" s="10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3"/>
    </row>
    <row r="67" spans="2:19" ht="15" customHeight="1">
      <c r="B67" s="401"/>
      <c r="C67" s="405"/>
      <c r="D67" s="28" t="s">
        <v>43</v>
      </c>
      <c r="E67" s="10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3"/>
    </row>
    <row r="68" spans="2:19" ht="15" customHeight="1">
      <c r="B68" s="401"/>
      <c r="C68" s="405"/>
      <c r="D68" s="28" t="s">
        <v>44</v>
      </c>
      <c r="E68" s="10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3"/>
    </row>
    <row r="69" spans="2:19" ht="15" customHeight="1">
      <c r="B69" s="401"/>
      <c r="C69" s="405"/>
      <c r="D69" s="28" t="s">
        <v>45</v>
      </c>
      <c r="E69" s="10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3"/>
    </row>
    <row r="70" spans="2:19" ht="15" customHeight="1">
      <c r="B70" s="401"/>
      <c r="C70" s="405"/>
      <c r="D70" s="28" t="s">
        <v>46</v>
      </c>
      <c r="E70" s="10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3"/>
    </row>
    <row r="71" spans="2:19" ht="15" customHeight="1">
      <c r="B71" s="401"/>
      <c r="C71" s="405"/>
      <c r="D71" s="28" t="s">
        <v>47</v>
      </c>
      <c r="E71" s="10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3"/>
    </row>
    <row r="72" spans="2:19" ht="15" customHeight="1">
      <c r="B72" s="401"/>
      <c r="C72" s="405"/>
      <c r="D72" s="28" t="s">
        <v>48</v>
      </c>
      <c r="E72" s="10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3"/>
    </row>
    <row r="73" spans="2:19" ht="15" customHeight="1">
      <c r="B73" s="401"/>
      <c r="C73" s="405"/>
      <c r="D73" s="28" t="s">
        <v>49</v>
      </c>
      <c r="E73" s="10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3"/>
    </row>
    <row r="74" spans="2:19" ht="15" customHeight="1">
      <c r="B74" s="401"/>
      <c r="C74" s="405"/>
      <c r="D74" s="28" t="s">
        <v>50</v>
      </c>
      <c r="E74" s="10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3"/>
    </row>
    <row r="75" spans="2:19" ht="15" customHeight="1">
      <c r="B75" s="401"/>
      <c r="C75" s="405"/>
      <c r="D75" s="28" t="s">
        <v>51</v>
      </c>
      <c r="E75" s="10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3"/>
    </row>
    <row r="76" spans="2:19" ht="15" customHeight="1">
      <c r="B76" s="401"/>
      <c r="C76" s="405"/>
      <c r="D76" s="28" t="s">
        <v>52</v>
      </c>
      <c r="E76" s="10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3"/>
    </row>
    <row r="77" spans="2:19" ht="15" customHeight="1">
      <c r="B77" s="401"/>
      <c r="C77" s="405"/>
      <c r="D77" s="28" t="s">
        <v>53</v>
      </c>
      <c r="E77" s="10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3"/>
    </row>
    <row r="78" spans="2:19" ht="15" customHeight="1">
      <c r="B78" s="401"/>
      <c r="C78" s="406"/>
      <c r="D78" s="28" t="s">
        <v>54</v>
      </c>
      <c r="E78" s="10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3"/>
    </row>
    <row r="79" spans="2:19" ht="15" customHeight="1">
      <c r="B79" s="401"/>
      <c r="C79" s="404">
        <v>42499</v>
      </c>
      <c r="D79" s="28" t="s">
        <v>31</v>
      </c>
      <c r="E79" s="10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3"/>
    </row>
    <row r="80" spans="2:19" ht="15" customHeight="1">
      <c r="B80" s="401"/>
      <c r="C80" s="405"/>
      <c r="D80" s="28" t="s">
        <v>32</v>
      </c>
      <c r="E80" s="10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3"/>
    </row>
    <row r="81" spans="2:19" ht="15" customHeight="1">
      <c r="B81" s="401"/>
      <c r="C81" s="405"/>
      <c r="D81" s="28" t="s">
        <v>33</v>
      </c>
      <c r="E81" s="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3"/>
    </row>
    <row r="82" spans="2:19" ht="15" customHeight="1">
      <c r="B82" s="401"/>
      <c r="C82" s="405"/>
      <c r="D82" s="28" t="s">
        <v>34</v>
      </c>
      <c r="E82" s="10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3"/>
    </row>
    <row r="83" spans="2:19" ht="15" customHeight="1">
      <c r="B83" s="401"/>
      <c r="C83" s="405"/>
      <c r="D83" s="28" t="s">
        <v>35</v>
      </c>
      <c r="E83" s="10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3"/>
    </row>
    <row r="84" spans="2:19" ht="15" customHeight="1">
      <c r="B84" s="401"/>
      <c r="C84" s="405"/>
      <c r="D84" s="28" t="s">
        <v>36</v>
      </c>
      <c r="E84" s="10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3"/>
    </row>
    <row r="85" spans="2:19" ht="15" customHeight="1">
      <c r="B85" s="401"/>
      <c r="C85" s="405"/>
      <c r="D85" s="28" t="s">
        <v>37</v>
      </c>
      <c r="E85" s="10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3"/>
    </row>
    <row r="86" spans="2:19" ht="15" customHeight="1">
      <c r="B86" s="401"/>
      <c r="C86" s="405"/>
      <c r="D86" s="28" t="s">
        <v>38</v>
      </c>
      <c r="E86" s="1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3"/>
    </row>
    <row r="87" spans="2:19" ht="15" customHeight="1">
      <c r="B87" s="401"/>
      <c r="C87" s="405"/>
      <c r="D87" s="28" t="s">
        <v>39</v>
      </c>
      <c r="E87" s="1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3"/>
    </row>
    <row r="88" spans="2:19" ht="15" customHeight="1" thickBot="1">
      <c r="B88" s="401"/>
      <c r="C88" s="405"/>
      <c r="D88" s="31" t="s">
        <v>40</v>
      </c>
      <c r="E88" s="23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1"/>
    </row>
    <row r="89" spans="2:19" ht="15" customHeight="1">
      <c r="B89" s="400" t="s">
        <v>66</v>
      </c>
      <c r="C89" s="405"/>
      <c r="D89" s="27" t="s">
        <v>41</v>
      </c>
      <c r="E89" s="11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</row>
    <row r="90" spans="2:19" ht="15" customHeight="1">
      <c r="B90" s="400"/>
      <c r="C90" s="405"/>
      <c r="D90" s="28" t="s">
        <v>42</v>
      </c>
      <c r="E90" s="1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3"/>
    </row>
    <row r="91" spans="2:19" ht="15" customHeight="1">
      <c r="B91" s="400"/>
      <c r="C91" s="405"/>
      <c r="D91" s="28" t="s">
        <v>43</v>
      </c>
      <c r="E91" s="1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3"/>
    </row>
    <row r="92" spans="2:19" ht="15" customHeight="1">
      <c r="B92" s="400"/>
      <c r="C92" s="405"/>
      <c r="D92" s="28" t="s">
        <v>44</v>
      </c>
      <c r="E92" s="1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3"/>
    </row>
    <row r="93" spans="2:19" ht="15" customHeight="1">
      <c r="B93" s="400"/>
      <c r="C93" s="405"/>
      <c r="D93" s="28" t="s">
        <v>45</v>
      </c>
      <c r="E93" s="1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3"/>
    </row>
    <row r="94" spans="2:19" ht="15" customHeight="1">
      <c r="B94" s="400"/>
      <c r="C94" s="405"/>
      <c r="D94" s="28" t="s">
        <v>46</v>
      </c>
      <c r="E94" s="1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3"/>
    </row>
    <row r="95" spans="2:19" ht="15" customHeight="1">
      <c r="B95" s="400"/>
      <c r="C95" s="405"/>
      <c r="D95" s="28" t="s">
        <v>47</v>
      </c>
      <c r="E95" s="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3"/>
    </row>
    <row r="96" spans="2:19" ht="15" customHeight="1">
      <c r="B96" s="400"/>
      <c r="C96" s="405"/>
      <c r="D96" s="28" t="s">
        <v>48</v>
      </c>
      <c r="E96" s="1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3"/>
    </row>
    <row r="97" spans="2:19" ht="15" customHeight="1">
      <c r="B97" s="400"/>
      <c r="C97" s="405"/>
      <c r="D97" s="28" t="s">
        <v>49</v>
      </c>
      <c r="E97" s="1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3"/>
    </row>
    <row r="98" spans="2:19" ht="15" customHeight="1">
      <c r="B98" s="400"/>
      <c r="C98" s="405"/>
      <c r="D98" s="28" t="s">
        <v>50</v>
      </c>
      <c r="E98" s="1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3"/>
    </row>
    <row r="99" spans="2:19" ht="15" customHeight="1">
      <c r="B99" s="400"/>
      <c r="C99" s="405"/>
      <c r="D99" s="28" t="s">
        <v>51</v>
      </c>
      <c r="E99" s="1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3"/>
    </row>
    <row r="100" spans="2:19" ht="15" customHeight="1">
      <c r="B100" s="400"/>
      <c r="C100" s="405"/>
      <c r="D100" s="28" t="s">
        <v>52</v>
      </c>
      <c r="E100" s="1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3"/>
    </row>
    <row r="101" spans="2:19" ht="15" customHeight="1">
      <c r="B101" s="400"/>
      <c r="C101" s="405"/>
      <c r="D101" s="28" t="s">
        <v>53</v>
      </c>
      <c r="E101" s="1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3"/>
    </row>
    <row r="102" spans="2:19" ht="15" customHeight="1">
      <c r="B102" s="400"/>
      <c r="C102" s="406"/>
      <c r="D102" s="28" t="s">
        <v>54</v>
      </c>
      <c r="E102" s="1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3"/>
    </row>
    <row r="103" spans="2:19" ht="15" customHeight="1">
      <c r="B103" s="400"/>
      <c r="C103" s="404">
        <v>42500</v>
      </c>
      <c r="D103" s="28" t="s">
        <v>31</v>
      </c>
      <c r="E103" s="1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3"/>
    </row>
    <row r="104" spans="2:19" ht="15" customHeight="1">
      <c r="B104" s="400"/>
      <c r="C104" s="405"/>
      <c r="D104" s="28" t="s">
        <v>32</v>
      </c>
      <c r="E104" s="1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3"/>
    </row>
    <row r="105" spans="2:19" ht="15" customHeight="1">
      <c r="B105" s="400"/>
      <c r="C105" s="405"/>
      <c r="D105" s="28" t="s">
        <v>33</v>
      </c>
      <c r="E105" s="1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3"/>
    </row>
    <row r="106" spans="2:19" ht="15" customHeight="1">
      <c r="B106" s="400"/>
      <c r="C106" s="405"/>
      <c r="D106" s="28" t="s">
        <v>34</v>
      </c>
      <c r="E106" s="1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3"/>
    </row>
    <row r="107" spans="2:19" ht="15" customHeight="1">
      <c r="B107" s="400"/>
      <c r="C107" s="405"/>
      <c r="D107" s="28" t="s">
        <v>35</v>
      </c>
      <c r="E107" s="1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3"/>
    </row>
    <row r="108" spans="2:19" ht="15" customHeight="1">
      <c r="B108" s="400"/>
      <c r="C108" s="405"/>
      <c r="D108" s="28" t="s">
        <v>36</v>
      </c>
      <c r="E108" s="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3"/>
    </row>
    <row r="109" spans="2:19" ht="15" customHeight="1">
      <c r="B109" s="400"/>
      <c r="C109" s="405"/>
      <c r="D109" s="28" t="s">
        <v>37</v>
      </c>
      <c r="E109" s="1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3"/>
    </row>
    <row r="110" spans="2:19" ht="15" customHeight="1">
      <c r="B110" s="400"/>
      <c r="C110" s="405"/>
      <c r="D110" s="28" t="s">
        <v>38</v>
      </c>
      <c r="E110" s="1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3"/>
    </row>
    <row r="111" spans="2:19" ht="15" customHeight="1">
      <c r="B111" s="400"/>
      <c r="C111" s="405"/>
      <c r="D111" s="28" t="s">
        <v>39</v>
      </c>
      <c r="E111" s="1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3"/>
    </row>
    <row r="112" spans="2:19" ht="15" customHeight="1" thickBot="1">
      <c r="B112" s="400"/>
      <c r="C112" s="405"/>
      <c r="D112" s="31" t="s">
        <v>40</v>
      </c>
      <c r="E112" s="23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1"/>
    </row>
    <row r="113" spans="2:19" ht="15" customHeight="1">
      <c r="B113" s="400" t="s">
        <v>66</v>
      </c>
      <c r="C113" s="405"/>
      <c r="D113" s="27" t="s">
        <v>41</v>
      </c>
      <c r="E113" s="11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7"/>
    </row>
    <row r="114" spans="2:19" ht="15" customHeight="1">
      <c r="B114" s="400"/>
      <c r="C114" s="405"/>
      <c r="D114" s="28" t="s">
        <v>42</v>
      </c>
      <c r="E114" s="1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3"/>
    </row>
    <row r="115" spans="2:19" ht="15" customHeight="1">
      <c r="B115" s="400"/>
      <c r="C115" s="405"/>
      <c r="D115" s="28" t="s">
        <v>43</v>
      </c>
      <c r="E115" s="1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3"/>
    </row>
    <row r="116" spans="2:19" ht="15" customHeight="1">
      <c r="B116" s="400"/>
      <c r="C116" s="405"/>
      <c r="D116" s="28" t="s">
        <v>44</v>
      </c>
      <c r="E116" s="1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3"/>
    </row>
    <row r="117" spans="2:19" ht="15" customHeight="1">
      <c r="B117" s="400"/>
      <c r="C117" s="405"/>
      <c r="D117" s="28" t="s">
        <v>45</v>
      </c>
      <c r="E117" s="1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3"/>
    </row>
    <row r="118" spans="2:19" ht="15" customHeight="1">
      <c r="B118" s="400"/>
      <c r="C118" s="405"/>
      <c r="D118" s="28" t="s">
        <v>46</v>
      </c>
      <c r="E118" s="1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3"/>
    </row>
    <row r="119" spans="2:19" ht="15" customHeight="1">
      <c r="B119" s="400"/>
      <c r="C119" s="405"/>
      <c r="D119" s="28" t="s">
        <v>47</v>
      </c>
      <c r="E119" s="1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3"/>
    </row>
    <row r="120" spans="2:19" ht="15" customHeight="1">
      <c r="B120" s="400"/>
      <c r="C120" s="405"/>
      <c r="D120" s="28" t="s">
        <v>48</v>
      </c>
      <c r="E120" s="1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3"/>
    </row>
    <row r="121" spans="2:19" ht="15" customHeight="1">
      <c r="B121" s="400"/>
      <c r="C121" s="405"/>
      <c r="D121" s="28" t="s">
        <v>49</v>
      </c>
      <c r="E121" s="1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3"/>
    </row>
    <row r="122" spans="2:19" ht="15" customHeight="1">
      <c r="B122" s="400"/>
      <c r="C122" s="405"/>
      <c r="D122" s="28" t="s">
        <v>50</v>
      </c>
      <c r="E122" s="1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3"/>
    </row>
    <row r="123" spans="2:19" ht="15" customHeight="1">
      <c r="B123" s="400"/>
      <c r="C123" s="405"/>
      <c r="D123" s="28" t="s">
        <v>51</v>
      </c>
      <c r="E123" s="1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3"/>
    </row>
    <row r="124" spans="2:19" ht="15" customHeight="1">
      <c r="B124" s="400"/>
      <c r="C124" s="405"/>
      <c r="D124" s="28" t="s">
        <v>52</v>
      </c>
      <c r="E124" s="1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3"/>
    </row>
    <row r="125" spans="2:19" ht="15" customHeight="1">
      <c r="B125" s="400"/>
      <c r="C125" s="405"/>
      <c r="D125" s="28" t="s">
        <v>53</v>
      </c>
      <c r="E125" s="1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3"/>
    </row>
    <row r="126" spans="2:19" ht="15" customHeight="1">
      <c r="B126" s="400"/>
      <c r="C126" s="406"/>
      <c r="D126" s="28" t="s">
        <v>54</v>
      </c>
      <c r="E126" s="1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3"/>
    </row>
    <row r="127" spans="2:19" ht="15" customHeight="1">
      <c r="B127" s="400"/>
      <c r="C127" s="404">
        <v>42501</v>
      </c>
      <c r="D127" s="27" t="s">
        <v>31</v>
      </c>
      <c r="E127" s="11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7"/>
    </row>
    <row r="128" spans="2:19" ht="15" customHeight="1">
      <c r="B128" s="400"/>
      <c r="C128" s="405"/>
      <c r="D128" s="28" t="s">
        <v>32</v>
      </c>
      <c r="E128" s="1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3"/>
    </row>
    <row r="129" spans="2:19" ht="15" customHeight="1">
      <c r="B129" s="400"/>
      <c r="C129" s="405"/>
      <c r="D129" s="28" t="s">
        <v>33</v>
      </c>
      <c r="E129" s="1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3"/>
    </row>
    <row r="130" spans="2:19" ht="15" customHeight="1">
      <c r="B130" s="400"/>
      <c r="C130" s="405"/>
      <c r="D130" s="28" t="s">
        <v>34</v>
      </c>
      <c r="E130" s="1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3"/>
    </row>
    <row r="131" spans="2:19" ht="15" customHeight="1">
      <c r="B131" s="400"/>
      <c r="C131" s="405"/>
      <c r="D131" s="28" t="s">
        <v>35</v>
      </c>
      <c r="E131" s="1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3"/>
    </row>
    <row r="132" spans="2:19" ht="15" customHeight="1">
      <c r="B132" s="400"/>
      <c r="C132" s="405"/>
      <c r="D132" s="28" t="s">
        <v>36</v>
      </c>
      <c r="E132" s="1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3"/>
    </row>
    <row r="133" spans="2:19" ht="15" customHeight="1">
      <c r="B133" s="400"/>
      <c r="C133" s="405"/>
      <c r="D133" s="28" t="s">
        <v>37</v>
      </c>
      <c r="E133" s="1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3"/>
    </row>
    <row r="134" spans="2:19" ht="15" customHeight="1">
      <c r="B134" s="400"/>
      <c r="C134" s="405"/>
      <c r="D134" s="28" t="s">
        <v>38</v>
      </c>
      <c r="E134" s="1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3"/>
    </row>
    <row r="135" spans="2:19" ht="15" customHeight="1">
      <c r="B135" s="400"/>
      <c r="C135" s="405"/>
      <c r="D135" s="28" t="s">
        <v>39</v>
      </c>
      <c r="E135" s="1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3"/>
    </row>
    <row r="136" spans="2:19" ht="15" customHeight="1" thickBot="1">
      <c r="B136" s="400"/>
      <c r="C136" s="405"/>
      <c r="D136" s="31" t="s">
        <v>40</v>
      </c>
      <c r="E136" s="23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1"/>
    </row>
    <row r="137" spans="2:19" ht="15" customHeight="1">
      <c r="B137" s="400" t="s">
        <v>66</v>
      </c>
      <c r="C137" s="405"/>
      <c r="D137" s="27" t="s">
        <v>41</v>
      </c>
      <c r="E137" s="11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7"/>
    </row>
    <row r="138" spans="2:19" ht="15" customHeight="1">
      <c r="B138" s="400"/>
      <c r="C138" s="405"/>
      <c r="D138" s="28" t="s">
        <v>42</v>
      </c>
      <c r="E138" s="1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3"/>
    </row>
    <row r="139" spans="2:19" ht="15" customHeight="1">
      <c r="B139" s="400"/>
      <c r="C139" s="405"/>
      <c r="D139" s="28" t="s">
        <v>43</v>
      </c>
      <c r="E139" s="1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3"/>
    </row>
    <row r="140" spans="2:19" ht="15" customHeight="1">
      <c r="B140" s="400"/>
      <c r="C140" s="405"/>
      <c r="D140" s="28" t="s">
        <v>44</v>
      </c>
      <c r="E140" s="10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3"/>
    </row>
    <row r="141" spans="2:19" ht="15" customHeight="1">
      <c r="B141" s="400"/>
      <c r="C141" s="405"/>
      <c r="D141" s="28" t="s">
        <v>45</v>
      </c>
      <c r="E141" s="1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3"/>
    </row>
    <row r="142" spans="2:19" ht="15" customHeight="1">
      <c r="B142" s="400"/>
      <c r="C142" s="405"/>
      <c r="D142" s="28" t="s">
        <v>46</v>
      </c>
      <c r="E142" s="1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3"/>
    </row>
    <row r="143" spans="2:19" ht="15" customHeight="1">
      <c r="B143" s="400"/>
      <c r="C143" s="405"/>
      <c r="D143" s="28" t="s">
        <v>47</v>
      </c>
      <c r="E143" s="1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3"/>
    </row>
    <row r="144" spans="2:19" ht="15" customHeight="1">
      <c r="B144" s="400"/>
      <c r="C144" s="405"/>
      <c r="D144" s="28" t="s">
        <v>48</v>
      </c>
      <c r="E144" s="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3"/>
    </row>
    <row r="145" spans="2:19" ht="15" customHeight="1">
      <c r="B145" s="400"/>
      <c r="C145" s="405"/>
      <c r="D145" s="28" t="s">
        <v>49</v>
      </c>
      <c r="E145" s="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3"/>
    </row>
    <row r="146" spans="2:19" ht="15" customHeight="1">
      <c r="B146" s="400"/>
      <c r="C146" s="405"/>
      <c r="D146" s="28" t="s">
        <v>50</v>
      </c>
      <c r="E146" s="1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3"/>
    </row>
    <row r="147" spans="2:19" ht="15" customHeight="1">
      <c r="B147" s="400"/>
      <c r="C147" s="405"/>
      <c r="D147" s="28" t="s">
        <v>51</v>
      </c>
      <c r="E147" s="1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3"/>
    </row>
    <row r="148" spans="2:19" ht="15" customHeight="1">
      <c r="B148" s="400"/>
      <c r="C148" s="405"/>
      <c r="D148" s="28" t="s">
        <v>52</v>
      </c>
      <c r="E148" s="1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3"/>
    </row>
    <row r="149" spans="2:19" ht="15" customHeight="1">
      <c r="B149" s="400"/>
      <c r="C149" s="405"/>
      <c r="D149" s="28" t="s">
        <v>53</v>
      </c>
      <c r="E149" s="1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3"/>
    </row>
    <row r="150" spans="2:19" ht="15" customHeight="1">
      <c r="B150" s="400"/>
      <c r="C150" s="406"/>
      <c r="D150" s="28" t="s">
        <v>54</v>
      </c>
      <c r="E150" s="1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3"/>
    </row>
    <row r="151" spans="2:19" ht="15" customHeight="1">
      <c r="B151" s="400"/>
      <c r="C151" s="404">
        <v>42502</v>
      </c>
      <c r="D151" s="28" t="s">
        <v>31</v>
      </c>
      <c r="E151" s="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3"/>
    </row>
    <row r="152" spans="2:19" ht="15" customHeight="1">
      <c r="B152" s="400"/>
      <c r="C152" s="405"/>
      <c r="D152" s="28" t="s">
        <v>32</v>
      </c>
      <c r="E152" s="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3"/>
    </row>
    <row r="153" spans="2:19" ht="15" customHeight="1">
      <c r="B153" s="400"/>
      <c r="C153" s="405"/>
      <c r="D153" s="28" t="s">
        <v>33</v>
      </c>
      <c r="E153" s="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3"/>
    </row>
    <row r="154" spans="2:19" ht="15" customHeight="1">
      <c r="B154" s="400"/>
      <c r="C154" s="405"/>
      <c r="D154" s="28" t="s">
        <v>34</v>
      </c>
      <c r="E154" s="10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3"/>
    </row>
    <row r="155" spans="2:19" ht="15" customHeight="1">
      <c r="B155" s="400"/>
      <c r="C155" s="405"/>
      <c r="D155" s="28" t="s">
        <v>35</v>
      </c>
      <c r="E155" s="10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3"/>
    </row>
    <row r="156" spans="2:19" ht="15" customHeight="1">
      <c r="B156" s="400"/>
      <c r="C156" s="405"/>
      <c r="D156" s="28" t="s">
        <v>36</v>
      </c>
      <c r="E156" s="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3"/>
    </row>
    <row r="157" spans="2:19" ht="15" customHeight="1">
      <c r="B157" s="400"/>
      <c r="C157" s="405"/>
      <c r="D157" s="28" t="s">
        <v>37</v>
      </c>
      <c r="E157" s="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3"/>
    </row>
    <row r="158" spans="2:19" ht="15" customHeight="1">
      <c r="B158" s="400"/>
      <c r="C158" s="405"/>
      <c r="D158" s="28" t="s">
        <v>38</v>
      </c>
      <c r="E158" s="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3"/>
    </row>
    <row r="159" spans="2:19" ht="15" customHeight="1">
      <c r="B159" s="400"/>
      <c r="C159" s="405"/>
      <c r="D159" s="28" t="s">
        <v>39</v>
      </c>
      <c r="E159" s="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3"/>
    </row>
    <row r="160" spans="2:19" ht="15" customHeight="1" thickBot="1">
      <c r="B160" s="400"/>
      <c r="C160" s="405"/>
      <c r="D160" s="31" t="s">
        <v>40</v>
      </c>
      <c r="E160" s="23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1"/>
    </row>
    <row r="161" spans="2:19" ht="15" customHeight="1">
      <c r="B161" s="400" t="s">
        <v>66</v>
      </c>
      <c r="C161" s="405"/>
      <c r="D161" s="27" t="s">
        <v>41</v>
      </c>
      <c r="E161" s="11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7"/>
    </row>
    <row r="162" spans="2:19" ht="15" customHeight="1">
      <c r="B162" s="400"/>
      <c r="C162" s="405"/>
      <c r="D162" s="28" t="s">
        <v>42</v>
      </c>
      <c r="E162" s="1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3"/>
    </row>
    <row r="163" spans="2:19" ht="15" customHeight="1">
      <c r="B163" s="400"/>
      <c r="C163" s="405"/>
      <c r="D163" s="28" t="s">
        <v>43</v>
      </c>
      <c r="E163" s="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3"/>
    </row>
    <row r="164" spans="2:19" ht="15" customHeight="1">
      <c r="B164" s="400"/>
      <c r="C164" s="405"/>
      <c r="D164" s="28" t="s">
        <v>44</v>
      </c>
      <c r="E164" s="1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3"/>
    </row>
    <row r="165" spans="2:19" ht="15" customHeight="1">
      <c r="B165" s="400"/>
      <c r="C165" s="405"/>
      <c r="D165" s="28" t="s">
        <v>45</v>
      </c>
      <c r="E165" s="1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3"/>
    </row>
    <row r="166" spans="2:19" ht="15" customHeight="1">
      <c r="B166" s="400"/>
      <c r="C166" s="405"/>
      <c r="D166" s="28" t="s">
        <v>46</v>
      </c>
      <c r="E166" s="1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3"/>
    </row>
    <row r="167" spans="2:19" ht="15" customHeight="1">
      <c r="B167" s="400"/>
      <c r="C167" s="405"/>
      <c r="D167" s="28" t="s">
        <v>47</v>
      </c>
      <c r="E167" s="1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3"/>
    </row>
    <row r="168" spans="2:19" ht="15" customHeight="1">
      <c r="B168" s="400"/>
      <c r="C168" s="405"/>
      <c r="D168" s="28" t="s">
        <v>48</v>
      </c>
      <c r="E168" s="10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3"/>
    </row>
    <row r="169" spans="2:19" ht="15" customHeight="1">
      <c r="B169" s="400"/>
      <c r="C169" s="405"/>
      <c r="D169" s="28" t="s">
        <v>49</v>
      </c>
      <c r="E169" s="10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3"/>
    </row>
    <row r="170" spans="2:19" ht="15" customHeight="1">
      <c r="B170" s="400"/>
      <c r="C170" s="405"/>
      <c r="D170" s="28" t="s">
        <v>50</v>
      </c>
      <c r="E170" s="10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3"/>
    </row>
    <row r="171" spans="2:19" ht="15" customHeight="1">
      <c r="B171" s="400"/>
      <c r="C171" s="405"/>
      <c r="D171" s="28" t="s">
        <v>51</v>
      </c>
      <c r="E171" s="10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3"/>
    </row>
    <row r="172" spans="2:19" ht="15" customHeight="1">
      <c r="B172" s="400"/>
      <c r="C172" s="405"/>
      <c r="D172" s="28" t="s">
        <v>52</v>
      </c>
      <c r="E172" s="10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3"/>
    </row>
    <row r="173" spans="2:19" ht="15" customHeight="1">
      <c r="B173" s="400"/>
      <c r="C173" s="405"/>
      <c r="D173" s="28" t="s">
        <v>53</v>
      </c>
      <c r="E173" s="10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3"/>
    </row>
    <row r="174" spans="2:19" ht="15" customHeight="1">
      <c r="B174" s="400"/>
      <c r="C174" s="406"/>
      <c r="D174" s="28" t="s">
        <v>54</v>
      </c>
      <c r="E174" s="10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3"/>
    </row>
    <row r="175" spans="2:19" ht="15" customHeight="1">
      <c r="B175" s="400"/>
      <c r="C175" s="404">
        <v>42503</v>
      </c>
      <c r="D175" s="28" t="s">
        <v>31</v>
      </c>
      <c r="E175" s="10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3"/>
    </row>
    <row r="176" spans="2:19" ht="15" customHeight="1">
      <c r="B176" s="400"/>
      <c r="C176" s="405"/>
      <c r="D176" s="28" t="s">
        <v>32</v>
      </c>
      <c r="E176" s="10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3"/>
    </row>
    <row r="177" spans="2:19" ht="15" customHeight="1">
      <c r="B177" s="400"/>
      <c r="C177" s="405"/>
      <c r="D177" s="28" t="s">
        <v>33</v>
      </c>
      <c r="E177" s="10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3"/>
    </row>
    <row r="178" spans="2:19" ht="15" customHeight="1">
      <c r="B178" s="400"/>
      <c r="C178" s="405"/>
      <c r="D178" s="28" t="s">
        <v>34</v>
      </c>
      <c r="E178" s="10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3"/>
    </row>
    <row r="179" spans="2:19" ht="15" customHeight="1">
      <c r="B179" s="400"/>
      <c r="C179" s="405"/>
      <c r="D179" s="28" t="s">
        <v>35</v>
      </c>
      <c r="E179" s="10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3"/>
    </row>
    <row r="180" spans="2:19" ht="15" customHeight="1">
      <c r="B180" s="400"/>
      <c r="C180" s="405"/>
      <c r="D180" s="28" t="s">
        <v>36</v>
      </c>
      <c r="E180" s="10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3"/>
    </row>
    <row r="181" spans="2:19" ht="15" customHeight="1">
      <c r="B181" s="400"/>
      <c r="C181" s="405"/>
      <c r="D181" s="28" t="s">
        <v>37</v>
      </c>
      <c r="E181" s="10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3"/>
    </row>
    <row r="182" spans="2:19" ht="15" customHeight="1">
      <c r="B182" s="400"/>
      <c r="C182" s="405"/>
      <c r="D182" s="28" t="s">
        <v>38</v>
      </c>
      <c r="E182" s="10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3"/>
    </row>
    <row r="183" spans="2:19" ht="15" customHeight="1">
      <c r="B183" s="400"/>
      <c r="C183" s="405"/>
      <c r="D183" s="28" t="s">
        <v>39</v>
      </c>
      <c r="E183" s="10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3"/>
    </row>
    <row r="184" spans="2:19" ht="15" customHeight="1" thickBot="1">
      <c r="B184" s="400"/>
      <c r="C184" s="405"/>
      <c r="D184" s="31" t="s">
        <v>40</v>
      </c>
      <c r="E184" s="23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1"/>
    </row>
    <row r="185" spans="2:19" ht="15" customHeight="1">
      <c r="B185" s="400" t="s">
        <v>66</v>
      </c>
      <c r="C185" s="405"/>
      <c r="D185" s="27" t="s">
        <v>41</v>
      </c>
      <c r="E185" s="11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7"/>
    </row>
    <row r="186" spans="2:19" ht="15" customHeight="1">
      <c r="B186" s="400"/>
      <c r="C186" s="405"/>
      <c r="D186" s="28" t="s">
        <v>42</v>
      </c>
      <c r="E186" s="10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3"/>
    </row>
    <row r="187" spans="2:19" ht="15" customHeight="1">
      <c r="B187" s="400"/>
      <c r="C187" s="405"/>
      <c r="D187" s="28" t="s">
        <v>43</v>
      </c>
      <c r="E187" s="10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3"/>
    </row>
    <row r="188" spans="2:19" ht="15" customHeight="1">
      <c r="B188" s="400"/>
      <c r="C188" s="405"/>
      <c r="D188" s="28" t="s">
        <v>44</v>
      </c>
      <c r="E188" s="10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3"/>
    </row>
    <row r="189" spans="2:19" ht="15" customHeight="1">
      <c r="B189" s="400"/>
      <c r="C189" s="405"/>
      <c r="D189" s="28" t="s">
        <v>45</v>
      </c>
      <c r="E189" s="10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3"/>
    </row>
    <row r="190" spans="2:19" ht="15" customHeight="1">
      <c r="B190" s="400"/>
      <c r="C190" s="405"/>
      <c r="D190" s="28" t="s">
        <v>46</v>
      </c>
      <c r="E190" s="10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3"/>
    </row>
    <row r="191" spans="2:19" ht="15" customHeight="1">
      <c r="B191" s="400"/>
      <c r="C191" s="405"/>
      <c r="D191" s="28" t="s">
        <v>47</v>
      </c>
      <c r="E191" s="10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3"/>
    </row>
    <row r="192" spans="2:19" ht="15" customHeight="1">
      <c r="B192" s="400"/>
      <c r="C192" s="405"/>
      <c r="D192" s="28" t="s">
        <v>48</v>
      </c>
      <c r="E192" s="1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3"/>
    </row>
    <row r="193" spans="2:19" ht="15" customHeight="1">
      <c r="B193" s="400"/>
      <c r="C193" s="405"/>
      <c r="D193" s="28" t="s">
        <v>49</v>
      </c>
      <c r="E193" s="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3"/>
    </row>
    <row r="194" spans="2:19" ht="15" customHeight="1">
      <c r="B194" s="400"/>
      <c r="C194" s="405"/>
      <c r="D194" s="28" t="s">
        <v>50</v>
      </c>
      <c r="E194" s="10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3"/>
    </row>
    <row r="195" spans="2:19" ht="15" customHeight="1">
      <c r="B195" s="400"/>
      <c r="C195" s="405"/>
      <c r="D195" s="28" t="s">
        <v>51</v>
      </c>
      <c r="E195" s="10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3"/>
    </row>
    <row r="196" spans="2:19" ht="15" customHeight="1">
      <c r="B196" s="400"/>
      <c r="C196" s="405"/>
      <c r="D196" s="28" t="s">
        <v>52</v>
      </c>
      <c r="E196" s="10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3"/>
    </row>
    <row r="197" spans="2:19" ht="15" customHeight="1">
      <c r="B197" s="400"/>
      <c r="C197" s="405"/>
      <c r="D197" s="28" t="s">
        <v>53</v>
      </c>
      <c r="E197" s="10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3"/>
    </row>
    <row r="198" spans="2:19" ht="15" customHeight="1">
      <c r="B198" s="400"/>
      <c r="C198" s="406"/>
      <c r="D198" s="28" t="s">
        <v>54</v>
      </c>
      <c r="E198" s="10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3"/>
    </row>
    <row r="199" spans="2:19" ht="15" customHeight="1">
      <c r="B199" s="400"/>
      <c r="C199" s="404">
        <v>42504</v>
      </c>
      <c r="D199" s="28" t="s">
        <v>31</v>
      </c>
      <c r="E199" s="10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3"/>
    </row>
    <row r="200" spans="2:19" ht="15" customHeight="1">
      <c r="B200" s="400"/>
      <c r="C200" s="405"/>
      <c r="D200" s="28" t="s">
        <v>32</v>
      </c>
      <c r="E200" s="10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3"/>
    </row>
    <row r="201" spans="2:19" ht="15" customHeight="1">
      <c r="B201" s="400"/>
      <c r="C201" s="405"/>
      <c r="D201" s="28" t="s">
        <v>33</v>
      </c>
      <c r="E201" s="10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3"/>
    </row>
    <row r="202" spans="2:19" ht="15" customHeight="1">
      <c r="B202" s="400"/>
      <c r="C202" s="405"/>
      <c r="D202" s="28" t="s">
        <v>34</v>
      </c>
      <c r="E202" s="10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3"/>
    </row>
    <row r="203" spans="2:19" ht="15" customHeight="1">
      <c r="B203" s="400"/>
      <c r="C203" s="405"/>
      <c r="D203" s="28" t="s">
        <v>35</v>
      </c>
      <c r="E203" s="10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3"/>
    </row>
    <row r="204" spans="2:19" ht="15" customHeight="1">
      <c r="B204" s="400"/>
      <c r="C204" s="405"/>
      <c r="D204" s="28" t="s">
        <v>36</v>
      </c>
      <c r="E204" s="10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3"/>
    </row>
    <row r="205" spans="2:19" ht="15" customHeight="1">
      <c r="B205" s="400"/>
      <c r="C205" s="405"/>
      <c r="D205" s="28" t="s">
        <v>37</v>
      </c>
      <c r="E205" s="10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3"/>
    </row>
    <row r="206" spans="2:19" ht="15" customHeight="1">
      <c r="B206" s="400"/>
      <c r="C206" s="405"/>
      <c r="D206" s="28" t="s">
        <v>38</v>
      </c>
      <c r="E206" s="10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3"/>
    </row>
    <row r="207" spans="2:19" ht="15" customHeight="1">
      <c r="B207" s="400"/>
      <c r="C207" s="405"/>
      <c r="D207" s="28" t="s">
        <v>39</v>
      </c>
      <c r="E207" s="10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3"/>
    </row>
    <row r="208" spans="2:19" ht="15" customHeight="1" thickBot="1">
      <c r="B208" s="400"/>
      <c r="C208" s="405"/>
      <c r="D208" s="31" t="s">
        <v>40</v>
      </c>
      <c r="E208" s="23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1"/>
    </row>
    <row r="209" spans="2:19" ht="15" customHeight="1">
      <c r="B209" s="400" t="s">
        <v>66</v>
      </c>
      <c r="C209" s="405"/>
      <c r="D209" s="27" t="s">
        <v>41</v>
      </c>
      <c r="E209" s="11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7"/>
    </row>
    <row r="210" spans="2:19" ht="15" customHeight="1">
      <c r="B210" s="400"/>
      <c r="C210" s="405"/>
      <c r="D210" s="28" t="s">
        <v>42</v>
      </c>
      <c r="E210" s="10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3"/>
    </row>
    <row r="211" spans="2:19" ht="15" customHeight="1">
      <c r="B211" s="400"/>
      <c r="C211" s="405"/>
      <c r="D211" s="28" t="s">
        <v>43</v>
      </c>
      <c r="E211" s="10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3"/>
    </row>
    <row r="212" spans="2:19" ht="15" customHeight="1">
      <c r="B212" s="400"/>
      <c r="C212" s="405"/>
      <c r="D212" s="28" t="s">
        <v>44</v>
      </c>
      <c r="E212" s="10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3"/>
    </row>
    <row r="213" spans="2:19" ht="15" customHeight="1">
      <c r="B213" s="400"/>
      <c r="C213" s="405"/>
      <c r="D213" s="28" t="s">
        <v>45</v>
      </c>
      <c r="E213" s="10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3"/>
    </row>
    <row r="214" spans="2:19" ht="15" customHeight="1">
      <c r="B214" s="400"/>
      <c r="C214" s="405"/>
      <c r="D214" s="28" t="s">
        <v>46</v>
      </c>
      <c r="E214" s="10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3"/>
    </row>
    <row r="215" spans="2:19" ht="15" customHeight="1">
      <c r="B215" s="400"/>
      <c r="C215" s="405"/>
      <c r="D215" s="28" t="s">
        <v>47</v>
      </c>
      <c r="E215" s="10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3"/>
    </row>
    <row r="216" spans="2:19" ht="15" customHeight="1">
      <c r="B216" s="400"/>
      <c r="C216" s="405"/>
      <c r="D216" s="28" t="s">
        <v>48</v>
      </c>
      <c r="E216" s="10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3"/>
    </row>
    <row r="217" spans="2:19" ht="15" customHeight="1">
      <c r="B217" s="400"/>
      <c r="C217" s="405"/>
      <c r="D217" s="28" t="s">
        <v>49</v>
      </c>
      <c r="E217" s="10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3"/>
    </row>
    <row r="218" spans="2:19" ht="15" customHeight="1">
      <c r="B218" s="400"/>
      <c r="C218" s="405"/>
      <c r="D218" s="28" t="s">
        <v>50</v>
      </c>
      <c r="E218" s="10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3"/>
    </row>
    <row r="219" spans="2:19" ht="15" customHeight="1">
      <c r="B219" s="400"/>
      <c r="C219" s="405"/>
      <c r="D219" s="28" t="s">
        <v>51</v>
      </c>
      <c r="E219" s="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3"/>
    </row>
    <row r="220" spans="2:19" ht="15" customHeight="1">
      <c r="B220" s="400"/>
      <c r="C220" s="405"/>
      <c r="D220" s="28" t="s">
        <v>52</v>
      </c>
      <c r="E220" s="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3"/>
    </row>
    <row r="221" spans="2:19" ht="15" customHeight="1">
      <c r="B221" s="400"/>
      <c r="C221" s="405"/>
      <c r="D221" s="28" t="s">
        <v>53</v>
      </c>
      <c r="E221" s="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3"/>
    </row>
    <row r="222" spans="2:19" ht="15" customHeight="1">
      <c r="B222" s="400"/>
      <c r="C222" s="406"/>
      <c r="D222" s="28" t="s">
        <v>54</v>
      </c>
      <c r="E222" s="10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3"/>
    </row>
    <row r="223" spans="2:19" ht="15" customHeight="1">
      <c r="B223" s="400"/>
      <c r="C223" s="404">
        <v>42505</v>
      </c>
      <c r="D223" s="28" t="s">
        <v>31</v>
      </c>
      <c r="E223" s="10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3"/>
    </row>
    <row r="224" spans="2:19" ht="15" customHeight="1">
      <c r="B224" s="400"/>
      <c r="C224" s="405"/>
      <c r="D224" s="28" t="s">
        <v>32</v>
      </c>
      <c r="E224" s="10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3"/>
    </row>
    <row r="225" spans="2:19" ht="15" customHeight="1">
      <c r="B225" s="400"/>
      <c r="C225" s="405"/>
      <c r="D225" s="28" t="s">
        <v>33</v>
      </c>
      <c r="E225" s="10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3"/>
    </row>
    <row r="226" spans="2:19" ht="15" customHeight="1">
      <c r="B226" s="400"/>
      <c r="C226" s="405"/>
      <c r="D226" s="28" t="s">
        <v>34</v>
      </c>
      <c r="E226" s="10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3"/>
    </row>
    <row r="227" spans="2:19" ht="15" customHeight="1">
      <c r="B227" s="400"/>
      <c r="C227" s="405"/>
      <c r="D227" s="28" t="s">
        <v>35</v>
      </c>
      <c r="E227" s="10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3"/>
    </row>
    <row r="228" spans="2:19" ht="15" customHeight="1">
      <c r="B228" s="400"/>
      <c r="C228" s="405"/>
      <c r="D228" s="28" t="s">
        <v>36</v>
      </c>
      <c r="E228" s="10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3"/>
    </row>
    <row r="229" spans="2:19" ht="15" customHeight="1">
      <c r="B229" s="400"/>
      <c r="C229" s="405"/>
      <c r="D229" s="28" t="s">
        <v>37</v>
      </c>
      <c r="E229" s="10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3"/>
    </row>
    <row r="230" spans="2:19" ht="15" customHeight="1">
      <c r="B230" s="400"/>
      <c r="C230" s="405"/>
      <c r="D230" s="28" t="s">
        <v>38</v>
      </c>
      <c r="E230" s="10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3"/>
    </row>
    <row r="231" spans="2:19" ht="15" customHeight="1">
      <c r="B231" s="400"/>
      <c r="C231" s="405"/>
      <c r="D231" s="28" t="s">
        <v>39</v>
      </c>
      <c r="E231" s="10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3"/>
    </row>
    <row r="232" spans="2:19" ht="15" customHeight="1" thickBot="1">
      <c r="B232" s="400"/>
      <c r="C232" s="405"/>
      <c r="D232" s="31" t="s">
        <v>40</v>
      </c>
      <c r="E232" s="23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1"/>
    </row>
    <row r="233" spans="2:19" ht="15" customHeight="1">
      <c r="B233" s="400" t="s">
        <v>66</v>
      </c>
      <c r="C233" s="405"/>
      <c r="D233" s="27" t="s">
        <v>41</v>
      </c>
      <c r="E233" s="11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7"/>
    </row>
    <row r="234" spans="2:19" ht="15" customHeight="1">
      <c r="B234" s="400"/>
      <c r="C234" s="405"/>
      <c r="D234" s="28" t="s">
        <v>42</v>
      </c>
      <c r="E234" s="10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3"/>
    </row>
    <row r="235" spans="2:19" ht="15" customHeight="1">
      <c r="B235" s="400"/>
      <c r="C235" s="405"/>
      <c r="D235" s="28" t="s">
        <v>43</v>
      </c>
      <c r="E235" s="10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3"/>
    </row>
    <row r="236" spans="2:19" ht="15" customHeight="1">
      <c r="B236" s="400"/>
      <c r="C236" s="405"/>
      <c r="D236" s="28" t="s">
        <v>44</v>
      </c>
      <c r="E236" s="10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3"/>
    </row>
    <row r="237" spans="2:19" ht="15" customHeight="1">
      <c r="B237" s="400"/>
      <c r="C237" s="405"/>
      <c r="D237" s="28" t="s">
        <v>45</v>
      </c>
      <c r="E237" s="10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3"/>
    </row>
    <row r="238" spans="2:19" ht="15" customHeight="1">
      <c r="B238" s="400"/>
      <c r="C238" s="405"/>
      <c r="D238" s="28" t="s">
        <v>46</v>
      </c>
      <c r="E238" s="10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3"/>
    </row>
    <row r="239" spans="2:19" ht="15" customHeight="1">
      <c r="B239" s="400"/>
      <c r="C239" s="405"/>
      <c r="D239" s="28" t="s">
        <v>47</v>
      </c>
      <c r="E239" s="10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3"/>
    </row>
    <row r="240" spans="2:19" ht="15" customHeight="1">
      <c r="B240" s="400"/>
      <c r="C240" s="405"/>
      <c r="D240" s="28" t="s">
        <v>48</v>
      </c>
      <c r="E240" s="10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3"/>
    </row>
    <row r="241" spans="2:19" ht="15" customHeight="1">
      <c r="B241" s="400"/>
      <c r="C241" s="405"/>
      <c r="D241" s="28" t="s">
        <v>49</v>
      </c>
      <c r="E241" s="10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3"/>
    </row>
    <row r="242" spans="2:19" ht="15" customHeight="1">
      <c r="B242" s="400"/>
      <c r="C242" s="405"/>
      <c r="D242" s="28" t="s">
        <v>50</v>
      </c>
      <c r="E242" s="10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3"/>
    </row>
    <row r="243" spans="2:19" ht="15" customHeight="1">
      <c r="B243" s="400"/>
      <c r="C243" s="405"/>
      <c r="D243" s="28" t="s">
        <v>51</v>
      </c>
      <c r="E243" s="10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3"/>
    </row>
    <row r="244" spans="2:19" ht="15" customHeight="1">
      <c r="B244" s="400"/>
      <c r="C244" s="405"/>
      <c r="D244" s="28" t="s">
        <v>52</v>
      </c>
      <c r="E244" s="10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3"/>
    </row>
    <row r="245" spans="2:19" ht="15" customHeight="1">
      <c r="B245" s="400"/>
      <c r="C245" s="405"/>
      <c r="D245" s="28" t="s">
        <v>53</v>
      </c>
      <c r="E245" s="10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3"/>
    </row>
    <row r="246" spans="2:19" ht="15" customHeight="1">
      <c r="B246" s="400"/>
      <c r="C246" s="406"/>
      <c r="D246" s="28" t="s">
        <v>54</v>
      </c>
      <c r="E246" s="10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3"/>
    </row>
    <row r="247" spans="2:19" ht="15" customHeight="1">
      <c r="B247" s="400"/>
      <c r="C247" s="404">
        <v>42506</v>
      </c>
      <c r="D247" s="28" t="s">
        <v>31</v>
      </c>
      <c r="E247" s="10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3"/>
    </row>
    <row r="248" spans="2:19" ht="15" customHeight="1">
      <c r="B248" s="400"/>
      <c r="C248" s="405"/>
      <c r="D248" s="28" t="s">
        <v>32</v>
      </c>
      <c r="E248" s="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3"/>
    </row>
    <row r="249" spans="2:19" ht="15" customHeight="1">
      <c r="B249" s="400"/>
      <c r="C249" s="405"/>
      <c r="D249" s="28" t="s">
        <v>33</v>
      </c>
      <c r="E249" s="10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3"/>
    </row>
    <row r="250" spans="2:19" ht="15" customHeight="1">
      <c r="B250" s="400"/>
      <c r="C250" s="405"/>
      <c r="D250" s="28" t="s">
        <v>34</v>
      </c>
      <c r="E250" s="10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3"/>
    </row>
    <row r="251" spans="2:19" ht="15" customHeight="1">
      <c r="B251" s="400"/>
      <c r="C251" s="405"/>
      <c r="D251" s="28" t="s">
        <v>35</v>
      </c>
      <c r="E251" s="10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3"/>
    </row>
    <row r="252" spans="2:19" ht="15" customHeight="1">
      <c r="B252" s="400"/>
      <c r="C252" s="405"/>
      <c r="D252" s="28" t="s">
        <v>36</v>
      </c>
      <c r="E252" s="10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3"/>
    </row>
    <row r="253" spans="2:19" ht="15" customHeight="1">
      <c r="B253" s="400"/>
      <c r="C253" s="405"/>
      <c r="D253" s="28" t="s">
        <v>37</v>
      </c>
      <c r="E253" s="10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3"/>
    </row>
    <row r="254" spans="2:19" ht="15" customHeight="1">
      <c r="B254" s="400"/>
      <c r="C254" s="405"/>
      <c r="D254" s="28" t="s">
        <v>38</v>
      </c>
      <c r="E254" s="10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3"/>
    </row>
    <row r="255" spans="2:19" ht="15" customHeight="1">
      <c r="B255" s="400"/>
      <c r="C255" s="405"/>
      <c r="D255" s="28" t="s">
        <v>39</v>
      </c>
      <c r="E255" s="10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3"/>
    </row>
    <row r="256" spans="2:19" ht="15" customHeight="1" thickBot="1">
      <c r="B256" s="400"/>
      <c r="C256" s="405"/>
      <c r="D256" s="31" t="s">
        <v>40</v>
      </c>
      <c r="E256" s="23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1"/>
    </row>
    <row r="257" spans="2:19" ht="15" customHeight="1">
      <c r="B257" s="400"/>
      <c r="C257" s="405"/>
      <c r="D257" s="27" t="s">
        <v>41</v>
      </c>
      <c r="E257" s="11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7"/>
    </row>
    <row r="258" spans="2:19" ht="15" customHeight="1">
      <c r="B258" s="400"/>
      <c r="C258" s="405"/>
      <c r="D258" s="28" t="s">
        <v>42</v>
      </c>
      <c r="E258" s="10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3"/>
    </row>
    <row r="259" spans="2:19" ht="15" customHeight="1">
      <c r="B259" s="400"/>
      <c r="C259" s="405"/>
      <c r="D259" s="28" t="s">
        <v>43</v>
      </c>
      <c r="E259" s="10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3"/>
    </row>
    <row r="260" spans="2:19" ht="15" customHeight="1">
      <c r="B260" s="400"/>
      <c r="C260" s="405"/>
      <c r="D260" s="28" t="s">
        <v>44</v>
      </c>
      <c r="E260" s="10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3"/>
    </row>
    <row r="261" spans="2:19" ht="15" customHeight="1">
      <c r="B261" s="400"/>
      <c r="C261" s="405"/>
      <c r="D261" s="28" t="s">
        <v>45</v>
      </c>
      <c r="E261" s="10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3"/>
    </row>
    <row r="262" spans="2:19" ht="15" customHeight="1">
      <c r="B262" s="400"/>
      <c r="C262" s="405"/>
      <c r="D262" s="28" t="s">
        <v>46</v>
      </c>
      <c r="E262" s="10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3"/>
    </row>
    <row r="263" spans="2:19" ht="15" customHeight="1">
      <c r="B263" s="400"/>
      <c r="C263" s="405"/>
      <c r="D263" s="28" t="s">
        <v>47</v>
      </c>
      <c r="E263" s="10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3"/>
    </row>
    <row r="264" spans="2:19" ht="15" customHeight="1">
      <c r="B264" s="400"/>
      <c r="C264" s="405"/>
      <c r="D264" s="28" t="s">
        <v>48</v>
      </c>
      <c r="E264" s="10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3"/>
    </row>
    <row r="265" spans="2:19" ht="15" customHeight="1">
      <c r="B265" s="400"/>
      <c r="C265" s="405"/>
      <c r="D265" s="28" t="s">
        <v>49</v>
      </c>
      <c r="E265" s="10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3"/>
    </row>
    <row r="266" spans="2:19" ht="15" customHeight="1">
      <c r="B266" s="400"/>
      <c r="C266" s="405"/>
      <c r="D266" s="28" t="s">
        <v>50</v>
      </c>
      <c r="E266" s="10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3"/>
    </row>
    <row r="267" spans="2:19" ht="15" customHeight="1">
      <c r="B267" s="400"/>
      <c r="C267" s="405"/>
      <c r="D267" s="28" t="s">
        <v>51</v>
      </c>
      <c r="E267" s="10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3"/>
    </row>
    <row r="268" spans="2:19" ht="15" customHeight="1">
      <c r="B268" s="400"/>
      <c r="C268" s="405"/>
      <c r="D268" s="28" t="s">
        <v>52</v>
      </c>
      <c r="E268" s="10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3"/>
    </row>
    <row r="269" spans="2:19" ht="15" customHeight="1">
      <c r="B269" s="400"/>
      <c r="C269" s="405"/>
      <c r="D269" s="28" t="s">
        <v>53</v>
      </c>
      <c r="E269" s="10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3"/>
    </row>
    <row r="270" spans="2:19" ht="15" customHeight="1">
      <c r="B270" s="400"/>
      <c r="C270" s="406"/>
      <c r="D270" s="28" t="s">
        <v>54</v>
      </c>
      <c r="E270" s="10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3"/>
    </row>
    <row r="271" spans="2:19" ht="15" customHeight="1">
      <c r="B271" s="400"/>
      <c r="C271" s="404">
        <v>42507</v>
      </c>
      <c r="D271" s="28" t="s">
        <v>31</v>
      </c>
      <c r="E271" s="10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3"/>
    </row>
    <row r="272" spans="2:19" ht="15" customHeight="1">
      <c r="B272" s="400"/>
      <c r="C272" s="405"/>
      <c r="D272" s="28" t="s">
        <v>32</v>
      </c>
      <c r="E272" s="10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3"/>
    </row>
    <row r="273" spans="2:19" ht="15" customHeight="1">
      <c r="B273" s="400"/>
      <c r="C273" s="405"/>
      <c r="D273" s="28" t="s">
        <v>33</v>
      </c>
      <c r="E273" s="10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3"/>
    </row>
    <row r="274" spans="2:19" ht="15" customHeight="1">
      <c r="B274" s="400"/>
      <c r="C274" s="405"/>
      <c r="D274" s="28" t="s">
        <v>34</v>
      </c>
      <c r="E274" s="10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3"/>
    </row>
    <row r="275" spans="2:19" ht="15" customHeight="1">
      <c r="B275" s="400"/>
      <c r="C275" s="405"/>
      <c r="D275" s="28" t="s">
        <v>35</v>
      </c>
      <c r="E275" s="10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3"/>
    </row>
    <row r="276" spans="2:19" ht="15" customHeight="1">
      <c r="B276" s="400"/>
      <c r="C276" s="405"/>
      <c r="D276" s="28" t="s">
        <v>36</v>
      </c>
      <c r="E276" s="10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3"/>
    </row>
    <row r="277" spans="2:19" ht="15" customHeight="1">
      <c r="B277" s="400"/>
      <c r="C277" s="405"/>
      <c r="D277" s="28" t="s">
        <v>37</v>
      </c>
      <c r="E277" s="10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3"/>
    </row>
    <row r="278" spans="2:19" ht="15" customHeight="1">
      <c r="B278" s="400"/>
      <c r="C278" s="405"/>
      <c r="D278" s="28" t="s">
        <v>38</v>
      </c>
      <c r="E278" s="10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3"/>
    </row>
    <row r="279" spans="2:19" ht="15" customHeight="1">
      <c r="B279" s="400"/>
      <c r="C279" s="405"/>
      <c r="D279" s="28" t="s">
        <v>39</v>
      </c>
      <c r="E279" s="10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3"/>
    </row>
    <row r="280" spans="2:19" ht="15" customHeight="1" thickBot="1">
      <c r="B280" s="400"/>
      <c r="C280" s="405"/>
      <c r="D280" s="31" t="s">
        <v>40</v>
      </c>
      <c r="E280" s="23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1"/>
    </row>
    <row r="281" spans="2:19" ht="15" customHeight="1">
      <c r="B281" s="400"/>
      <c r="C281" s="405"/>
      <c r="D281" s="27" t="s">
        <v>41</v>
      </c>
      <c r="E281" s="11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7"/>
    </row>
    <row r="282" spans="2:19" ht="15" customHeight="1">
      <c r="B282" s="400"/>
      <c r="C282" s="405"/>
      <c r="D282" s="28" t="s">
        <v>42</v>
      </c>
      <c r="E282" s="10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3"/>
    </row>
    <row r="283" spans="2:19" ht="15" customHeight="1">
      <c r="B283" s="400"/>
      <c r="C283" s="405"/>
      <c r="D283" s="28" t="s">
        <v>43</v>
      </c>
      <c r="E283" s="10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3"/>
    </row>
    <row r="284" spans="2:19" ht="15" customHeight="1">
      <c r="B284" s="400"/>
      <c r="C284" s="405"/>
      <c r="D284" s="28" t="s">
        <v>44</v>
      </c>
      <c r="E284" s="10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3"/>
    </row>
    <row r="285" spans="2:19" ht="15" customHeight="1">
      <c r="B285" s="400"/>
      <c r="C285" s="405"/>
      <c r="D285" s="28" t="s">
        <v>45</v>
      </c>
      <c r="E285" s="10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3"/>
    </row>
    <row r="286" spans="2:19" ht="15" customHeight="1">
      <c r="B286" s="400"/>
      <c r="C286" s="405"/>
      <c r="D286" s="28" t="s">
        <v>46</v>
      </c>
      <c r="E286" s="10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3"/>
    </row>
    <row r="287" spans="2:19" ht="15" customHeight="1">
      <c r="B287" s="400"/>
      <c r="C287" s="405"/>
      <c r="D287" s="28" t="s">
        <v>47</v>
      </c>
      <c r="E287" s="10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3"/>
    </row>
    <row r="288" spans="2:19" ht="15" customHeight="1">
      <c r="B288" s="400"/>
      <c r="C288" s="405"/>
      <c r="D288" s="28" t="s">
        <v>48</v>
      </c>
      <c r="E288" s="10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3"/>
    </row>
    <row r="289" spans="2:19" ht="15" customHeight="1">
      <c r="B289" s="400"/>
      <c r="C289" s="405"/>
      <c r="D289" s="28" t="s">
        <v>49</v>
      </c>
      <c r="E289" s="10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3"/>
    </row>
    <row r="290" spans="2:19" ht="15" customHeight="1">
      <c r="B290" s="400"/>
      <c r="C290" s="405"/>
      <c r="D290" s="28" t="s">
        <v>50</v>
      </c>
      <c r="E290" s="10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3"/>
    </row>
    <row r="291" spans="2:19" ht="15" customHeight="1">
      <c r="B291" s="400"/>
      <c r="C291" s="405"/>
      <c r="D291" s="28" t="s">
        <v>51</v>
      </c>
      <c r="E291" s="10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3"/>
    </row>
    <row r="292" spans="2:19" ht="15" customHeight="1">
      <c r="B292" s="400"/>
      <c r="C292" s="405"/>
      <c r="D292" s="28" t="s">
        <v>52</v>
      </c>
      <c r="E292" s="10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3"/>
    </row>
    <row r="293" spans="2:19" ht="15" customHeight="1">
      <c r="B293" s="400"/>
      <c r="C293" s="405"/>
      <c r="D293" s="28" t="s">
        <v>53</v>
      </c>
      <c r="E293" s="10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3"/>
    </row>
    <row r="294" spans="2:19" ht="15" customHeight="1">
      <c r="B294" s="400"/>
      <c r="C294" s="406"/>
      <c r="D294" s="28" t="s">
        <v>54</v>
      </c>
      <c r="E294" s="10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3"/>
    </row>
    <row r="295" spans="2:19" ht="15" customHeight="1">
      <c r="B295" s="400"/>
      <c r="C295" s="404">
        <v>42508</v>
      </c>
      <c r="D295" s="28" t="s">
        <v>31</v>
      </c>
      <c r="E295" s="10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3"/>
    </row>
    <row r="296" spans="2:19" ht="15" customHeight="1">
      <c r="B296" s="400"/>
      <c r="C296" s="405"/>
      <c r="D296" s="28" t="s">
        <v>32</v>
      </c>
      <c r="E296" s="10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3"/>
    </row>
    <row r="297" spans="2:19" ht="15" customHeight="1">
      <c r="B297" s="400"/>
      <c r="C297" s="405"/>
      <c r="D297" s="28" t="s">
        <v>33</v>
      </c>
      <c r="E297" s="10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3"/>
    </row>
    <row r="298" spans="2:19" ht="15" customHeight="1">
      <c r="B298" s="400"/>
      <c r="C298" s="405"/>
      <c r="D298" s="28" t="s">
        <v>34</v>
      </c>
      <c r="E298" s="10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3"/>
    </row>
    <row r="299" spans="2:19" ht="15" customHeight="1">
      <c r="B299" s="400"/>
      <c r="C299" s="405"/>
      <c r="D299" s="28" t="s">
        <v>35</v>
      </c>
      <c r="E299" s="10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3"/>
    </row>
    <row r="300" spans="2:19" ht="15" customHeight="1">
      <c r="B300" s="400"/>
      <c r="C300" s="405"/>
      <c r="D300" s="28" t="s">
        <v>36</v>
      </c>
      <c r="E300" s="10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3"/>
    </row>
    <row r="301" spans="2:19" ht="15" customHeight="1">
      <c r="B301" s="400"/>
      <c r="C301" s="405"/>
      <c r="D301" s="28" t="s">
        <v>37</v>
      </c>
      <c r="E301" s="10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3"/>
    </row>
    <row r="302" spans="2:19" ht="15" customHeight="1">
      <c r="B302" s="400"/>
      <c r="C302" s="405"/>
      <c r="D302" s="28" t="s">
        <v>38</v>
      </c>
      <c r="E302" s="1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3"/>
    </row>
    <row r="303" spans="2:19" ht="15" customHeight="1">
      <c r="B303" s="400"/>
      <c r="C303" s="405"/>
      <c r="D303" s="28" t="s">
        <v>39</v>
      </c>
      <c r="E303" s="10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3"/>
    </row>
    <row r="304" spans="2:19" ht="15" customHeight="1" thickBot="1">
      <c r="B304" s="400"/>
      <c r="C304" s="405"/>
      <c r="D304" s="31" t="s">
        <v>40</v>
      </c>
      <c r="E304" s="23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1"/>
    </row>
    <row r="305" spans="2:19" ht="15" customHeight="1">
      <c r="B305" s="401"/>
      <c r="C305" s="405"/>
      <c r="D305" s="27" t="s">
        <v>41</v>
      </c>
      <c r="E305" s="11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7"/>
    </row>
    <row r="306" spans="2:19" ht="15" customHeight="1">
      <c r="B306" s="401"/>
      <c r="C306" s="405"/>
      <c r="D306" s="28" t="s">
        <v>42</v>
      </c>
      <c r="E306" s="10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3"/>
    </row>
    <row r="307" spans="2:19" ht="15" customHeight="1">
      <c r="B307" s="401"/>
      <c r="C307" s="405"/>
      <c r="D307" s="28" t="s">
        <v>43</v>
      </c>
      <c r="E307" s="10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3"/>
    </row>
    <row r="308" spans="2:19" ht="15" customHeight="1">
      <c r="B308" s="401"/>
      <c r="C308" s="405"/>
      <c r="D308" s="28" t="s">
        <v>44</v>
      </c>
      <c r="E308" s="10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3"/>
    </row>
    <row r="309" spans="2:19" ht="15" customHeight="1">
      <c r="B309" s="401"/>
      <c r="C309" s="405"/>
      <c r="D309" s="28" t="s">
        <v>45</v>
      </c>
      <c r="E309" s="10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3"/>
    </row>
    <row r="310" spans="2:19" ht="15" customHeight="1">
      <c r="B310" s="401"/>
      <c r="C310" s="405"/>
      <c r="D310" s="28" t="s">
        <v>46</v>
      </c>
      <c r="E310" s="10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3"/>
    </row>
    <row r="311" spans="2:19" ht="15" customHeight="1">
      <c r="B311" s="401"/>
      <c r="C311" s="405"/>
      <c r="D311" s="28" t="s">
        <v>47</v>
      </c>
      <c r="E311" s="10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3"/>
    </row>
    <row r="312" spans="2:19" ht="15" customHeight="1">
      <c r="B312" s="401"/>
      <c r="C312" s="405"/>
      <c r="D312" s="28" t="s">
        <v>48</v>
      </c>
      <c r="E312" s="10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3"/>
    </row>
    <row r="313" spans="2:19" ht="15" customHeight="1">
      <c r="B313" s="401"/>
      <c r="C313" s="405"/>
      <c r="D313" s="28" t="s">
        <v>49</v>
      </c>
      <c r="E313" s="10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3"/>
    </row>
    <row r="314" spans="2:19" ht="15" customHeight="1">
      <c r="B314" s="401"/>
      <c r="C314" s="405"/>
      <c r="D314" s="28" t="s">
        <v>50</v>
      </c>
      <c r="E314" s="10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3"/>
    </row>
    <row r="315" spans="2:19" ht="15" customHeight="1">
      <c r="B315" s="401"/>
      <c r="C315" s="405"/>
      <c r="D315" s="28" t="s">
        <v>51</v>
      </c>
      <c r="E315" s="10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3"/>
    </row>
    <row r="316" spans="2:19" ht="15" customHeight="1">
      <c r="B316" s="401"/>
      <c r="C316" s="405"/>
      <c r="D316" s="28" t="s">
        <v>52</v>
      </c>
      <c r="E316" s="10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3"/>
    </row>
    <row r="317" spans="2:19" ht="15" customHeight="1">
      <c r="B317" s="401"/>
      <c r="C317" s="405"/>
      <c r="D317" s="28" t="s">
        <v>53</v>
      </c>
      <c r="E317" s="10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3"/>
    </row>
    <row r="318" spans="2:19" ht="15" customHeight="1">
      <c r="B318" s="401"/>
      <c r="C318" s="406"/>
      <c r="D318" s="28" t="s">
        <v>54</v>
      </c>
      <c r="E318" s="10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3"/>
    </row>
    <row r="319" spans="2:19" ht="15" customHeight="1">
      <c r="B319" s="401"/>
      <c r="C319" s="404">
        <v>42509</v>
      </c>
      <c r="D319" s="28" t="s">
        <v>31</v>
      </c>
      <c r="E319" s="10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3"/>
    </row>
    <row r="320" spans="2:19" ht="15" customHeight="1">
      <c r="B320" s="401"/>
      <c r="C320" s="405"/>
      <c r="D320" s="28" t="s">
        <v>32</v>
      </c>
      <c r="E320" s="10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3"/>
    </row>
    <row r="321" spans="2:19" ht="15" customHeight="1">
      <c r="B321" s="401"/>
      <c r="C321" s="405"/>
      <c r="D321" s="28" t="s">
        <v>33</v>
      </c>
      <c r="E321" s="10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3"/>
    </row>
    <row r="322" spans="2:19" ht="15" customHeight="1">
      <c r="B322" s="401"/>
      <c r="C322" s="405"/>
      <c r="D322" s="28" t="s">
        <v>34</v>
      </c>
      <c r="E322" s="10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3"/>
    </row>
    <row r="323" spans="2:19" ht="15" customHeight="1">
      <c r="B323" s="401"/>
      <c r="C323" s="405"/>
      <c r="D323" s="28" t="s">
        <v>35</v>
      </c>
      <c r="E323" s="10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3"/>
    </row>
    <row r="324" spans="2:19" ht="15" customHeight="1">
      <c r="B324" s="401"/>
      <c r="C324" s="405"/>
      <c r="D324" s="28" t="s">
        <v>36</v>
      </c>
      <c r="E324" s="10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3"/>
    </row>
    <row r="325" spans="2:19" ht="15" customHeight="1">
      <c r="B325" s="401"/>
      <c r="C325" s="405"/>
      <c r="D325" s="28" t="s">
        <v>37</v>
      </c>
      <c r="E325" s="10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3"/>
    </row>
    <row r="326" spans="2:19" ht="15" customHeight="1">
      <c r="B326" s="401"/>
      <c r="C326" s="405"/>
      <c r="D326" s="28" t="s">
        <v>38</v>
      </c>
      <c r="E326" s="10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3"/>
    </row>
    <row r="327" spans="2:19" ht="15" customHeight="1">
      <c r="B327" s="401"/>
      <c r="C327" s="405"/>
      <c r="D327" s="28" t="s">
        <v>39</v>
      </c>
      <c r="E327" s="10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3"/>
    </row>
    <row r="328" spans="2:19" ht="15" customHeight="1" thickBot="1">
      <c r="B328" s="401"/>
      <c r="C328" s="405"/>
      <c r="D328" s="31" t="s">
        <v>40</v>
      </c>
      <c r="E328" s="23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1"/>
    </row>
    <row r="329" spans="2:19" ht="15" customHeight="1">
      <c r="B329" s="401"/>
      <c r="C329" s="405"/>
      <c r="D329" s="27" t="s">
        <v>41</v>
      </c>
      <c r="E329" s="11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7"/>
    </row>
    <row r="330" spans="2:19" ht="15" customHeight="1">
      <c r="B330" s="401"/>
      <c r="C330" s="405"/>
      <c r="D330" s="28" t="s">
        <v>42</v>
      </c>
      <c r="E330" s="10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3"/>
    </row>
    <row r="331" spans="2:19" ht="15" customHeight="1">
      <c r="B331" s="401"/>
      <c r="C331" s="405"/>
      <c r="D331" s="28" t="s">
        <v>43</v>
      </c>
      <c r="E331" s="10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3"/>
    </row>
    <row r="332" spans="2:19" ht="15" customHeight="1">
      <c r="B332" s="401"/>
      <c r="C332" s="405"/>
      <c r="D332" s="28" t="s">
        <v>44</v>
      </c>
      <c r="E332" s="10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3"/>
    </row>
    <row r="333" spans="2:19" ht="15" customHeight="1">
      <c r="B333" s="401"/>
      <c r="C333" s="405"/>
      <c r="D333" s="28" t="s">
        <v>45</v>
      </c>
      <c r="E333" s="10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3"/>
    </row>
    <row r="334" spans="2:19" ht="15" customHeight="1">
      <c r="B334" s="401"/>
      <c r="C334" s="405"/>
      <c r="D334" s="28" t="s">
        <v>46</v>
      </c>
      <c r="E334" s="10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3"/>
    </row>
    <row r="335" spans="2:19" ht="15" customHeight="1">
      <c r="B335" s="401"/>
      <c r="C335" s="405"/>
      <c r="D335" s="28" t="s">
        <v>47</v>
      </c>
      <c r="E335" s="10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3"/>
    </row>
    <row r="336" spans="2:19" ht="15" customHeight="1">
      <c r="B336" s="401"/>
      <c r="C336" s="405"/>
      <c r="D336" s="28" t="s">
        <v>48</v>
      </c>
      <c r="E336" s="10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3"/>
    </row>
    <row r="337" spans="2:19" ht="15" customHeight="1">
      <c r="B337" s="401"/>
      <c r="C337" s="405"/>
      <c r="D337" s="28" t="s">
        <v>49</v>
      </c>
      <c r="E337" s="10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3"/>
    </row>
    <row r="338" spans="2:19" ht="15" customHeight="1">
      <c r="B338" s="401"/>
      <c r="C338" s="405"/>
      <c r="D338" s="28" t="s">
        <v>50</v>
      </c>
      <c r="E338" s="10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3"/>
    </row>
    <row r="339" spans="2:19" ht="15" customHeight="1">
      <c r="B339" s="401"/>
      <c r="C339" s="405"/>
      <c r="D339" s="28" t="s">
        <v>51</v>
      </c>
      <c r="E339" s="10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3"/>
    </row>
    <row r="340" spans="2:19" ht="15" customHeight="1">
      <c r="B340" s="401"/>
      <c r="C340" s="405"/>
      <c r="D340" s="28" t="s">
        <v>52</v>
      </c>
      <c r="E340" s="10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3"/>
    </row>
    <row r="341" spans="2:19" ht="15" customHeight="1">
      <c r="B341" s="401"/>
      <c r="C341" s="405"/>
      <c r="D341" s="28" t="s">
        <v>53</v>
      </c>
      <c r="E341" s="10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3"/>
    </row>
    <row r="342" spans="2:19" ht="15" customHeight="1">
      <c r="B342" s="401"/>
      <c r="C342" s="406"/>
      <c r="D342" s="28" t="s">
        <v>54</v>
      </c>
      <c r="E342" s="10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3"/>
    </row>
    <row r="343" spans="2:19" ht="15" customHeight="1">
      <c r="B343" s="401"/>
      <c r="C343" s="404">
        <v>42510</v>
      </c>
      <c r="D343" s="28" t="s">
        <v>31</v>
      </c>
      <c r="E343" s="10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3"/>
    </row>
    <row r="344" spans="2:19" ht="15" customHeight="1">
      <c r="B344" s="401"/>
      <c r="C344" s="405"/>
      <c r="D344" s="28" t="s">
        <v>32</v>
      </c>
      <c r="E344" s="10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3"/>
    </row>
    <row r="345" spans="2:19" ht="15" customHeight="1">
      <c r="B345" s="401"/>
      <c r="C345" s="405"/>
      <c r="D345" s="28" t="s">
        <v>33</v>
      </c>
      <c r="E345" s="10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3"/>
    </row>
    <row r="346" spans="2:19" ht="15" customHeight="1">
      <c r="B346" s="401"/>
      <c r="C346" s="405"/>
      <c r="D346" s="28" t="s">
        <v>34</v>
      </c>
      <c r="E346" s="10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3"/>
    </row>
    <row r="347" spans="2:19" ht="15" customHeight="1">
      <c r="B347" s="401"/>
      <c r="C347" s="405"/>
      <c r="D347" s="28" t="s">
        <v>35</v>
      </c>
      <c r="E347" s="10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3"/>
    </row>
    <row r="348" spans="2:19" ht="15" customHeight="1">
      <c r="B348" s="401"/>
      <c r="C348" s="405"/>
      <c r="D348" s="28" t="s">
        <v>36</v>
      </c>
      <c r="E348" s="10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3"/>
    </row>
    <row r="349" spans="2:19" ht="15" customHeight="1">
      <c r="B349" s="401"/>
      <c r="C349" s="405"/>
      <c r="D349" s="28" t="s">
        <v>37</v>
      </c>
      <c r="E349" s="10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3"/>
    </row>
    <row r="350" spans="2:19" ht="15" customHeight="1">
      <c r="B350" s="401"/>
      <c r="C350" s="405"/>
      <c r="D350" s="28" t="s">
        <v>38</v>
      </c>
      <c r="E350" s="10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3"/>
    </row>
    <row r="351" spans="2:19" ht="15" customHeight="1">
      <c r="B351" s="401"/>
      <c r="C351" s="405"/>
      <c r="D351" s="28" t="s">
        <v>39</v>
      </c>
      <c r="E351" s="10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3"/>
    </row>
    <row r="352" spans="2:19" ht="15" customHeight="1" thickBot="1">
      <c r="B352" s="401"/>
      <c r="C352" s="405"/>
      <c r="D352" s="31" t="s">
        <v>40</v>
      </c>
      <c r="E352" s="23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1"/>
    </row>
    <row r="353" spans="2:19" ht="15" customHeight="1">
      <c r="B353" s="396"/>
      <c r="C353" s="405"/>
      <c r="D353" s="27" t="s">
        <v>41</v>
      </c>
      <c r="E353" s="11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7"/>
    </row>
    <row r="354" spans="2:19" ht="15" customHeight="1">
      <c r="B354" s="396"/>
      <c r="C354" s="405"/>
      <c r="D354" s="28" t="s">
        <v>42</v>
      </c>
      <c r="E354" s="10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3"/>
    </row>
    <row r="355" spans="2:19" ht="15" customHeight="1">
      <c r="B355" s="396"/>
      <c r="C355" s="405"/>
      <c r="D355" s="28" t="s">
        <v>43</v>
      </c>
      <c r="E355" s="10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3"/>
    </row>
    <row r="356" spans="2:19" ht="15" customHeight="1">
      <c r="B356" s="396"/>
      <c r="C356" s="405"/>
      <c r="D356" s="28" t="s">
        <v>44</v>
      </c>
      <c r="E356" s="10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3"/>
    </row>
    <row r="357" spans="2:19" ht="15" customHeight="1">
      <c r="B357" s="396"/>
      <c r="C357" s="405"/>
      <c r="D357" s="28" t="s">
        <v>45</v>
      </c>
      <c r="E357" s="1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3"/>
    </row>
    <row r="358" spans="2:19" ht="15" customHeight="1">
      <c r="B358" s="396"/>
      <c r="C358" s="405"/>
      <c r="D358" s="28" t="s">
        <v>46</v>
      </c>
      <c r="E358" s="10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3"/>
    </row>
    <row r="359" spans="2:19" ht="15" customHeight="1">
      <c r="B359" s="396"/>
      <c r="C359" s="405"/>
      <c r="D359" s="28" t="s">
        <v>47</v>
      </c>
      <c r="E359" s="10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3"/>
    </row>
    <row r="360" spans="2:19" ht="15" customHeight="1">
      <c r="B360" s="396"/>
      <c r="C360" s="405"/>
      <c r="D360" s="28" t="s">
        <v>48</v>
      </c>
      <c r="E360" s="10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3"/>
    </row>
    <row r="361" spans="2:19" ht="15" customHeight="1">
      <c r="B361" s="396"/>
      <c r="C361" s="405"/>
      <c r="D361" s="28" t="s">
        <v>49</v>
      </c>
      <c r="E361" s="10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3"/>
    </row>
    <row r="362" spans="2:19" ht="15" customHeight="1">
      <c r="B362" s="396"/>
      <c r="C362" s="405"/>
      <c r="D362" s="28" t="s">
        <v>50</v>
      </c>
      <c r="E362" s="10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3"/>
    </row>
    <row r="363" spans="2:19" ht="15" customHeight="1">
      <c r="B363" s="396"/>
      <c r="C363" s="405"/>
      <c r="D363" s="28" t="s">
        <v>51</v>
      </c>
      <c r="E363" s="10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3"/>
    </row>
    <row r="364" spans="2:19" ht="15" customHeight="1">
      <c r="B364" s="396"/>
      <c r="C364" s="405"/>
      <c r="D364" s="28" t="s">
        <v>52</v>
      </c>
      <c r="E364" s="10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3"/>
    </row>
    <row r="365" spans="2:19" ht="15" customHeight="1">
      <c r="B365" s="396"/>
      <c r="C365" s="405"/>
      <c r="D365" s="28" t="s">
        <v>53</v>
      </c>
      <c r="E365" s="10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3"/>
    </row>
    <row r="366" spans="2:19" ht="15" customHeight="1">
      <c r="B366" s="396"/>
      <c r="C366" s="406"/>
      <c r="D366" s="32" t="s">
        <v>54</v>
      </c>
      <c r="E366" s="13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5"/>
    </row>
    <row r="367" spans="2:21" ht="15" customHeight="1">
      <c r="B367" s="397"/>
      <c r="C367" s="404">
        <v>42572</v>
      </c>
      <c r="D367" s="27" t="s">
        <v>31</v>
      </c>
      <c r="E367" s="11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7"/>
      <c r="U367" t="s">
        <v>310</v>
      </c>
    </row>
    <row r="368" spans="2:21" ht="15" customHeight="1">
      <c r="B368" s="398"/>
      <c r="C368" s="405"/>
      <c r="D368" s="28" t="s">
        <v>32</v>
      </c>
      <c r="E368" s="10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3"/>
      <c r="U368" t="s">
        <v>311</v>
      </c>
    </row>
    <row r="369" spans="2:21" ht="15" customHeight="1">
      <c r="B369" s="398"/>
      <c r="C369" s="405"/>
      <c r="D369" s="28" t="s">
        <v>33</v>
      </c>
      <c r="E369" s="10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3"/>
      <c r="U369" t="s">
        <v>312</v>
      </c>
    </row>
    <row r="370" spans="2:21" ht="15" customHeight="1">
      <c r="B370" s="398"/>
      <c r="C370" s="405"/>
      <c r="D370" s="28" t="s">
        <v>34</v>
      </c>
      <c r="E370" s="10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3"/>
      <c r="U370" t="s">
        <v>313</v>
      </c>
    </row>
    <row r="371" spans="2:21" ht="15" customHeight="1">
      <c r="B371" s="398"/>
      <c r="C371" s="405"/>
      <c r="D371" s="28" t="s">
        <v>35</v>
      </c>
      <c r="E371" s="10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3"/>
      <c r="U371" t="s">
        <v>314</v>
      </c>
    </row>
    <row r="372" spans="2:21" ht="15" customHeight="1">
      <c r="B372" s="398"/>
      <c r="C372" s="405"/>
      <c r="D372" s="28" t="s">
        <v>36</v>
      </c>
      <c r="E372" s="10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3"/>
      <c r="U372" t="s">
        <v>315</v>
      </c>
    </row>
    <row r="373" spans="2:21" ht="15" customHeight="1">
      <c r="B373" s="398"/>
      <c r="C373" s="405"/>
      <c r="D373" s="28" t="s">
        <v>37</v>
      </c>
      <c r="E373" s="10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3"/>
      <c r="U373" t="s">
        <v>316</v>
      </c>
    </row>
    <row r="374" spans="2:19" ht="15" customHeight="1">
      <c r="B374" s="398"/>
      <c r="C374" s="405"/>
      <c r="D374" s="28" t="s">
        <v>38</v>
      </c>
      <c r="E374" s="10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3"/>
    </row>
    <row r="375" spans="2:19" ht="15" customHeight="1">
      <c r="B375" s="398"/>
      <c r="C375" s="405"/>
      <c r="D375" s="28" t="s">
        <v>39</v>
      </c>
      <c r="E375" s="10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3"/>
    </row>
    <row r="376" spans="2:19" ht="15" customHeight="1" thickBot="1">
      <c r="B376" s="399"/>
      <c r="C376" s="405"/>
      <c r="D376" s="29" t="s">
        <v>40</v>
      </c>
      <c r="E376" s="12"/>
      <c r="F376" s="8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1"/>
    </row>
    <row r="377" spans="2:19" ht="15" customHeight="1">
      <c r="B377" s="401"/>
      <c r="C377" s="405"/>
      <c r="D377" s="30" t="s">
        <v>41</v>
      </c>
      <c r="E377" s="22"/>
      <c r="F377" s="19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7"/>
    </row>
    <row r="378" spans="2:19" ht="15" customHeight="1">
      <c r="B378" s="401"/>
      <c r="C378" s="405"/>
      <c r="D378" s="28" t="s">
        <v>42</v>
      </c>
      <c r="E378" s="10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3"/>
    </row>
    <row r="379" spans="2:19" ht="15" customHeight="1">
      <c r="B379" s="401"/>
      <c r="C379" s="405"/>
      <c r="D379" s="28" t="s">
        <v>43</v>
      </c>
      <c r="E379" s="10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3"/>
    </row>
    <row r="380" spans="2:19" ht="15" customHeight="1">
      <c r="B380" s="401"/>
      <c r="C380" s="405"/>
      <c r="D380" s="28" t="s">
        <v>44</v>
      </c>
      <c r="E380" s="10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3"/>
    </row>
    <row r="381" spans="2:19" ht="15" customHeight="1">
      <c r="B381" s="401"/>
      <c r="C381" s="405"/>
      <c r="D381" s="28" t="s">
        <v>45</v>
      </c>
      <c r="E381" s="10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3"/>
    </row>
    <row r="382" spans="2:19" ht="15" customHeight="1">
      <c r="B382" s="401"/>
      <c r="C382" s="405"/>
      <c r="D382" s="28" t="s">
        <v>46</v>
      </c>
      <c r="E382" s="10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3"/>
    </row>
    <row r="383" spans="2:19" ht="15" customHeight="1">
      <c r="B383" s="401"/>
      <c r="C383" s="405"/>
      <c r="D383" s="28" t="s">
        <v>47</v>
      </c>
      <c r="E383" s="10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3"/>
    </row>
    <row r="384" spans="2:19" ht="15" customHeight="1">
      <c r="B384" s="401"/>
      <c r="C384" s="405"/>
      <c r="D384" s="28" t="s">
        <v>48</v>
      </c>
      <c r="E384" s="10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3"/>
    </row>
    <row r="385" spans="2:19" ht="15" customHeight="1">
      <c r="B385" s="401"/>
      <c r="C385" s="405"/>
      <c r="D385" s="28" t="s">
        <v>49</v>
      </c>
      <c r="E385" s="10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3"/>
    </row>
    <row r="386" spans="2:19" ht="15" customHeight="1">
      <c r="B386" s="401"/>
      <c r="C386" s="405"/>
      <c r="D386" s="28" t="s">
        <v>50</v>
      </c>
      <c r="E386" s="10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3"/>
    </row>
    <row r="387" spans="2:19" ht="15" customHeight="1">
      <c r="B387" s="401"/>
      <c r="C387" s="405"/>
      <c r="D387" s="28" t="s">
        <v>51</v>
      </c>
      <c r="E387" s="10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3"/>
    </row>
    <row r="388" spans="2:19" ht="15" customHeight="1">
      <c r="B388" s="401"/>
      <c r="C388" s="405"/>
      <c r="D388" s="28" t="s">
        <v>52</v>
      </c>
      <c r="E388" s="10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3"/>
    </row>
    <row r="389" spans="2:19" ht="15" customHeight="1">
      <c r="B389" s="401"/>
      <c r="C389" s="405"/>
      <c r="D389" s="28" t="s">
        <v>53</v>
      </c>
      <c r="E389" s="10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3"/>
    </row>
    <row r="390" spans="2:19" ht="15" customHeight="1">
      <c r="B390" s="401"/>
      <c r="C390" s="406"/>
      <c r="D390" s="28" t="s">
        <v>54</v>
      </c>
      <c r="E390" s="10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3"/>
    </row>
    <row r="391" spans="2:19" ht="15" customHeight="1">
      <c r="B391" s="401"/>
      <c r="C391" s="404">
        <v>42573</v>
      </c>
      <c r="D391" s="28" t="s">
        <v>31</v>
      </c>
      <c r="E391" s="10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3"/>
    </row>
    <row r="392" spans="2:19" ht="15" customHeight="1">
      <c r="B392" s="401"/>
      <c r="C392" s="405"/>
      <c r="D392" s="28" t="s">
        <v>32</v>
      </c>
      <c r="E392" s="10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3"/>
    </row>
    <row r="393" spans="2:19" ht="15" customHeight="1">
      <c r="B393" s="401"/>
      <c r="C393" s="405"/>
      <c r="D393" s="28" t="s">
        <v>33</v>
      </c>
      <c r="E393" s="10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3"/>
    </row>
    <row r="394" spans="2:19" ht="15" customHeight="1">
      <c r="B394" s="401"/>
      <c r="C394" s="405"/>
      <c r="D394" s="28" t="s">
        <v>34</v>
      </c>
      <c r="E394" s="10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3"/>
    </row>
    <row r="395" spans="2:19" ht="15" customHeight="1">
      <c r="B395" s="401"/>
      <c r="C395" s="405"/>
      <c r="D395" s="28" t="s">
        <v>35</v>
      </c>
      <c r="E395" s="10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3"/>
    </row>
    <row r="396" spans="2:19" ht="15" customHeight="1">
      <c r="B396" s="401"/>
      <c r="C396" s="405"/>
      <c r="D396" s="28" t="s">
        <v>36</v>
      </c>
      <c r="E396" s="10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3"/>
    </row>
    <row r="397" spans="2:19" ht="15" customHeight="1">
      <c r="B397" s="401"/>
      <c r="C397" s="405"/>
      <c r="D397" s="28" t="s">
        <v>37</v>
      </c>
      <c r="E397" s="10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3"/>
    </row>
    <row r="398" spans="2:19" ht="15" customHeight="1">
      <c r="B398" s="401"/>
      <c r="C398" s="405"/>
      <c r="D398" s="28" t="s">
        <v>38</v>
      </c>
      <c r="E398" s="10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3"/>
    </row>
    <row r="399" spans="2:19" ht="15" customHeight="1">
      <c r="B399" s="401"/>
      <c r="C399" s="405"/>
      <c r="D399" s="28" t="s">
        <v>39</v>
      </c>
      <c r="E399" s="10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3"/>
    </row>
    <row r="400" spans="2:19" ht="15" customHeight="1" thickBot="1">
      <c r="B400" s="401"/>
      <c r="C400" s="405"/>
      <c r="D400" s="31" t="s">
        <v>40</v>
      </c>
      <c r="E400" s="23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1"/>
    </row>
    <row r="401" spans="2:19" ht="15" customHeight="1">
      <c r="B401" s="401"/>
      <c r="C401" s="405"/>
      <c r="D401" s="27" t="s">
        <v>41</v>
      </c>
      <c r="E401" s="11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7"/>
    </row>
    <row r="402" spans="2:19" ht="15" customHeight="1">
      <c r="B402" s="401"/>
      <c r="C402" s="405"/>
      <c r="D402" s="28" t="s">
        <v>42</v>
      </c>
      <c r="E402" s="10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3"/>
    </row>
    <row r="403" spans="2:19" ht="15" customHeight="1">
      <c r="B403" s="401"/>
      <c r="C403" s="405"/>
      <c r="D403" s="28" t="s">
        <v>43</v>
      </c>
      <c r="E403" s="10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3"/>
    </row>
    <row r="404" spans="2:19" ht="15" customHeight="1">
      <c r="B404" s="401"/>
      <c r="C404" s="405"/>
      <c r="D404" s="28" t="s">
        <v>44</v>
      </c>
      <c r="E404" s="10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3"/>
    </row>
    <row r="405" spans="2:19" ht="15" customHeight="1">
      <c r="B405" s="401"/>
      <c r="C405" s="405"/>
      <c r="D405" s="28" t="s">
        <v>45</v>
      </c>
      <c r="E405" s="10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3"/>
    </row>
    <row r="406" spans="2:19" ht="15" customHeight="1">
      <c r="B406" s="401"/>
      <c r="C406" s="405"/>
      <c r="D406" s="28" t="s">
        <v>46</v>
      </c>
      <c r="E406" s="10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3"/>
    </row>
    <row r="407" spans="2:19" ht="15" customHeight="1">
      <c r="B407" s="401"/>
      <c r="C407" s="405"/>
      <c r="D407" s="28" t="s">
        <v>47</v>
      </c>
      <c r="E407" s="10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3"/>
    </row>
    <row r="408" spans="2:19" ht="15" customHeight="1">
      <c r="B408" s="401"/>
      <c r="C408" s="405"/>
      <c r="D408" s="28" t="s">
        <v>48</v>
      </c>
      <c r="E408" s="10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3"/>
    </row>
    <row r="409" spans="2:19" ht="15" customHeight="1">
      <c r="B409" s="401"/>
      <c r="C409" s="405"/>
      <c r="D409" s="28" t="s">
        <v>49</v>
      </c>
      <c r="E409" s="10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3"/>
    </row>
    <row r="410" spans="2:19" ht="15" customHeight="1">
      <c r="B410" s="401"/>
      <c r="C410" s="405"/>
      <c r="D410" s="28" t="s">
        <v>50</v>
      </c>
      <c r="E410" s="10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3"/>
    </row>
    <row r="411" spans="2:19" ht="15" customHeight="1">
      <c r="B411" s="401"/>
      <c r="C411" s="405"/>
      <c r="D411" s="28" t="s">
        <v>51</v>
      </c>
      <c r="E411" s="10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3"/>
    </row>
    <row r="412" spans="2:19" ht="15" customHeight="1">
      <c r="B412" s="401"/>
      <c r="C412" s="405"/>
      <c r="D412" s="28" t="s">
        <v>52</v>
      </c>
      <c r="E412" s="10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3"/>
    </row>
    <row r="413" spans="2:19" ht="15" customHeight="1">
      <c r="B413" s="401"/>
      <c r="C413" s="405"/>
      <c r="D413" s="28" t="s">
        <v>53</v>
      </c>
      <c r="E413" s="10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3"/>
    </row>
    <row r="414" spans="2:19" ht="15" customHeight="1">
      <c r="B414" s="401"/>
      <c r="C414" s="406"/>
      <c r="D414" s="28" t="s">
        <v>54</v>
      </c>
      <c r="E414" s="10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3"/>
    </row>
    <row r="415" spans="2:19" ht="15" customHeight="1">
      <c r="B415" s="401"/>
      <c r="C415" s="404">
        <v>42574</v>
      </c>
      <c r="D415" s="28" t="s">
        <v>31</v>
      </c>
      <c r="E415" s="10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3"/>
    </row>
    <row r="416" spans="2:19" ht="15" customHeight="1">
      <c r="B416" s="401"/>
      <c r="C416" s="405"/>
      <c r="D416" s="28" t="s">
        <v>32</v>
      </c>
      <c r="E416" s="10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3"/>
    </row>
    <row r="417" spans="2:19" ht="15" customHeight="1">
      <c r="B417" s="401"/>
      <c r="C417" s="405"/>
      <c r="D417" s="28" t="s">
        <v>33</v>
      </c>
      <c r="E417" s="10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3"/>
    </row>
    <row r="418" spans="2:19" ht="15" customHeight="1">
      <c r="B418" s="401"/>
      <c r="C418" s="405"/>
      <c r="D418" s="28" t="s">
        <v>34</v>
      </c>
      <c r="E418" s="10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3"/>
    </row>
    <row r="419" spans="2:19" ht="15" customHeight="1">
      <c r="B419" s="401"/>
      <c r="C419" s="405"/>
      <c r="D419" s="28" t="s">
        <v>35</v>
      </c>
      <c r="E419" s="10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3"/>
    </row>
    <row r="420" spans="2:19" ht="15" customHeight="1">
      <c r="B420" s="401"/>
      <c r="C420" s="405"/>
      <c r="D420" s="28" t="s">
        <v>36</v>
      </c>
      <c r="E420" s="10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3"/>
    </row>
    <row r="421" spans="2:19" ht="15" customHeight="1">
      <c r="B421" s="401"/>
      <c r="C421" s="405"/>
      <c r="D421" s="28" t="s">
        <v>37</v>
      </c>
      <c r="E421" s="10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3"/>
    </row>
    <row r="422" spans="2:19" ht="15" customHeight="1">
      <c r="B422" s="401"/>
      <c r="C422" s="405"/>
      <c r="D422" s="28" t="s">
        <v>38</v>
      </c>
      <c r="E422" s="10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3"/>
    </row>
    <row r="423" spans="2:19" ht="15" customHeight="1">
      <c r="B423" s="401"/>
      <c r="C423" s="405"/>
      <c r="D423" s="28" t="s">
        <v>39</v>
      </c>
      <c r="E423" s="10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3"/>
    </row>
    <row r="424" spans="2:19" ht="15" customHeight="1" thickBot="1">
      <c r="B424" s="401"/>
      <c r="C424" s="405"/>
      <c r="D424" s="31" t="s">
        <v>40</v>
      </c>
      <c r="E424" s="23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1"/>
    </row>
    <row r="425" spans="2:19" ht="15" customHeight="1">
      <c r="B425" s="401"/>
      <c r="C425" s="405"/>
      <c r="D425" s="27" t="s">
        <v>41</v>
      </c>
      <c r="E425" s="11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7"/>
    </row>
    <row r="426" spans="2:19" ht="15" customHeight="1">
      <c r="B426" s="401"/>
      <c r="C426" s="405"/>
      <c r="D426" s="28" t="s">
        <v>42</v>
      </c>
      <c r="E426" s="10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3"/>
    </row>
    <row r="427" spans="2:19" ht="15" customHeight="1">
      <c r="B427" s="401"/>
      <c r="C427" s="405"/>
      <c r="D427" s="28" t="s">
        <v>43</v>
      </c>
      <c r="E427" s="10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3"/>
    </row>
    <row r="428" spans="2:19" ht="15" customHeight="1">
      <c r="B428" s="401"/>
      <c r="C428" s="405"/>
      <c r="D428" s="28" t="s">
        <v>44</v>
      </c>
      <c r="E428" s="10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3"/>
    </row>
    <row r="429" spans="2:19" ht="15" customHeight="1">
      <c r="B429" s="401"/>
      <c r="C429" s="405"/>
      <c r="D429" s="28" t="s">
        <v>45</v>
      </c>
      <c r="E429" s="10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3"/>
    </row>
    <row r="430" spans="2:19" ht="15" customHeight="1">
      <c r="B430" s="401"/>
      <c r="C430" s="405"/>
      <c r="D430" s="28" t="s">
        <v>46</v>
      </c>
      <c r="E430" s="10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3"/>
    </row>
    <row r="431" spans="2:19" ht="15" customHeight="1">
      <c r="B431" s="401"/>
      <c r="C431" s="405"/>
      <c r="D431" s="28" t="s">
        <v>47</v>
      </c>
      <c r="E431" s="10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3"/>
    </row>
    <row r="432" spans="2:19" ht="15" customHeight="1">
      <c r="B432" s="401"/>
      <c r="C432" s="405"/>
      <c r="D432" s="28" t="s">
        <v>48</v>
      </c>
      <c r="E432" s="10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3"/>
    </row>
    <row r="433" spans="2:19" ht="15" customHeight="1">
      <c r="B433" s="401"/>
      <c r="C433" s="405"/>
      <c r="D433" s="28" t="s">
        <v>49</v>
      </c>
      <c r="E433" s="10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3"/>
    </row>
    <row r="434" spans="2:19" ht="15" customHeight="1">
      <c r="B434" s="401"/>
      <c r="C434" s="405"/>
      <c r="D434" s="28" t="s">
        <v>50</v>
      </c>
      <c r="E434" s="10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3"/>
    </row>
    <row r="435" spans="2:19" ht="15" customHeight="1">
      <c r="B435" s="401"/>
      <c r="C435" s="405"/>
      <c r="D435" s="28" t="s">
        <v>51</v>
      </c>
      <c r="E435" s="10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3"/>
    </row>
    <row r="436" spans="2:19" ht="15" customHeight="1">
      <c r="B436" s="401"/>
      <c r="C436" s="405"/>
      <c r="D436" s="28" t="s">
        <v>52</v>
      </c>
      <c r="E436" s="10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3"/>
    </row>
    <row r="437" spans="2:19" ht="15" customHeight="1">
      <c r="B437" s="401"/>
      <c r="C437" s="405"/>
      <c r="D437" s="28" t="s">
        <v>53</v>
      </c>
      <c r="E437" s="10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3"/>
    </row>
    <row r="438" spans="2:19" ht="15" customHeight="1">
      <c r="B438" s="401"/>
      <c r="C438" s="406"/>
      <c r="D438" s="28" t="s">
        <v>54</v>
      </c>
      <c r="E438" s="10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3"/>
    </row>
    <row r="439" spans="2:19" ht="15" customHeight="1">
      <c r="B439" s="401"/>
      <c r="C439" s="404">
        <v>42575</v>
      </c>
      <c r="D439" s="28" t="s">
        <v>31</v>
      </c>
      <c r="E439" s="10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3"/>
    </row>
    <row r="440" spans="2:19" ht="15" customHeight="1">
      <c r="B440" s="401"/>
      <c r="C440" s="405"/>
      <c r="D440" s="28" t="s">
        <v>32</v>
      </c>
      <c r="E440" s="10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3"/>
    </row>
    <row r="441" spans="2:19" ht="15" customHeight="1">
      <c r="B441" s="401"/>
      <c r="C441" s="405"/>
      <c r="D441" s="28" t="s">
        <v>33</v>
      </c>
      <c r="E441" s="10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3"/>
    </row>
    <row r="442" spans="2:19" ht="15" customHeight="1">
      <c r="B442" s="401"/>
      <c r="C442" s="405"/>
      <c r="D442" s="28" t="s">
        <v>34</v>
      </c>
      <c r="E442" s="10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3"/>
    </row>
    <row r="443" spans="2:19" ht="15" customHeight="1">
      <c r="B443" s="401"/>
      <c r="C443" s="405"/>
      <c r="D443" s="28" t="s">
        <v>35</v>
      </c>
      <c r="E443" s="10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3"/>
    </row>
    <row r="444" spans="2:19" ht="15" customHeight="1">
      <c r="B444" s="401"/>
      <c r="C444" s="405"/>
      <c r="D444" s="28" t="s">
        <v>36</v>
      </c>
      <c r="E444" s="10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3"/>
    </row>
    <row r="445" spans="2:19" ht="15" customHeight="1">
      <c r="B445" s="401"/>
      <c r="C445" s="405"/>
      <c r="D445" s="28" t="s">
        <v>37</v>
      </c>
      <c r="E445" s="10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3"/>
    </row>
    <row r="446" spans="2:19" ht="15" customHeight="1">
      <c r="B446" s="401"/>
      <c r="C446" s="405"/>
      <c r="D446" s="28" t="s">
        <v>38</v>
      </c>
      <c r="E446" s="10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3"/>
    </row>
    <row r="447" spans="2:19" ht="15" customHeight="1">
      <c r="B447" s="401"/>
      <c r="C447" s="405"/>
      <c r="D447" s="28" t="s">
        <v>39</v>
      </c>
      <c r="E447" s="10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3"/>
    </row>
    <row r="448" spans="2:19" ht="15" customHeight="1" thickBot="1">
      <c r="B448" s="401"/>
      <c r="C448" s="405"/>
      <c r="D448" s="31" t="s">
        <v>40</v>
      </c>
      <c r="E448" s="23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1"/>
    </row>
    <row r="449" spans="2:19" ht="15" customHeight="1">
      <c r="B449" s="401"/>
      <c r="C449" s="405"/>
      <c r="D449" s="27" t="s">
        <v>41</v>
      </c>
      <c r="E449" s="11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7"/>
    </row>
    <row r="450" spans="2:19" ht="15" customHeight="1">
      <c r="B450" s="401"/>
      <c r="C450" s="405"/>
      <c r="D450" s="28" t="s">
        <v>42</v>
      </c>
      <c r="E450" s="10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3"/>
    </row>
    <row r="451" spans="2:19" ht="15" customHeight="1">
      <c r="B451" s="401"/>
      <c r="C451" s="405"/>
      <c r="D451" s="28" t="s">
        <v>43</v>
      </c>
      <c r="E451" s="10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3"/>
    </row>
    <row r="452" spans="2:19" ht="15" customHeight="1">
      <c r="B452" s="401"/>
      <c r="C452" s="405"/>
      <c r="D452" s="28" t="s">
        <v>44</v>
      </c>
      <c r="E452" s="10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3"/>
    </row>
    <row r="453" spans="2:19" ht="15" customHeight="1">
      <c r="B453" s="401"/>
      <c r="C453" s="405"/>
      <c r="D453" s="28" t="s">
        <v>45</v>
      </c>
      <c r="E453" s="10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3"/>
    </row>
    <row r="454" spans="2:19" ht="15" customHeight="1">
      <c r="B454" s="401"/>
      <c r="C454" s="405"/>
      <c r="D454" s="28" t="s">
        <v>46</v>
      </c>
      <c r="E454" s="10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3"/>
    </row>
    <row r="455" spans="2:19" ht="15" customHeight="1">
      <c r="B455" s="401"/>
      <c r="C455" s="405"/>
      <c r="D455" s="28" t="s">
        <v>47</v>
      </c>
      <c r="E455" s="10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3"/>
    </row>
    <row r="456" spans="2:19" ht="15" customHeight="1">
      <c r="B456" s="401"/>
      <c r="C456" s="405"/>
      <c r="D456" s="28" t="s">
        <v>48</v>
      </c>
      <c r="E456" s="10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3"/>
    </row>
    <row r="457" spans="2:19" ht="15" customHeight="1">
      <c r="B457" s="401"/>
      <c r="C457" s="405"/>
      <c r="D457" s="28" t="s">
        <v>49</v>
      </c>
      <c r="E457" s="10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3"/>
    </row>
    <row r="458" spans="2:19" ht="15" customHeight="1">
      <c r="B458" s="401"/>
      <c r="C458" s="405"/>
      <c r="D458" s="28" t="s">
        <v>50</v>
      </c>
      <c r="E458" s="10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3"/>
    </row>
    <row r="459" spans="2:19" ht="15" customHeight="1">
      <c r="B459" s="401"/>
      <c r="C459" s="405"/>
      <c r="D459" s="28" t="s">
        <v>51</v>
      </c>
      <c r="E459" s="10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3"/>
    </row>
    <row r="460" spans="2:19" ht="15" customHeight="1">
      <c r="B460" s="401"/>
      <c r="C460" s="405"/>
      <c r="D460" s="28" t="s">
        <v>52</v>
      </c>
      <c r="E460" s="10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3"/>
    </row>
    <row r="461" spans="2:19" ht="15" customHeight="1">
      <c r="B461" s="401"/>
      <c r="C461" s="405"/>
      <c r="D461" s="28" t="s">
        <v>53</v>
      </c>
      <c r="E461" s="10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3"/>
    </row>
    <row r="462" spans="2:19" ht="15" customHeight="1">
      <c r="B462" s="401"/>
      <c r="C462" s="406"/>
      <c r="D462" s="28" t="s">
        <v>54</v>
      </c>
      <c r="E462" s="10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3"/>
    </row>
    <row r="463" spans="2:19" ht="15" customHeight="1">
      <c r="B463" s="401"/>
      <c r="C463" s="404">
        <v>42576</v>
      </c>
      <c r="D463" s="28" t="s">
        <v>31</v>
      </c>
      <c r="E463" s="10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3"/>
    </row>
    <row r="464" spans="2:19" ht="15" customHeight="1">
      <c r="B464" s="401"/>
      <c r="C464" s="405"/>
      <c r="D464" s="28" t="s">
        <v>32</v>
      </c>
      <c r="E464" s="10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3"/>
    </row>
    <row r="465" spans="2:19" ht="15" customHeight="1">
      <c r="B465" s="401"/>
      <c r="C465" s="405"/>
      <c r="D465" s="28" t="s">
        <v>33</v>
      </c>
      <c r="E465" s="10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3"/>
    </row>
    <row r="466" spans="2:19" ht="15" customHeight="1">
      <c r="B466" s="401"/>
      <c r="C466" s="405"/>
      <c r="D466" s="28" t="s">
        <v>34</v>
      </c>
      <c r="E466" s="10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3"/>
    </row>
    <row r="467" spans="2:19" ht="15" customHeight="1">
      <c r="B467" s="401"/>
      <c r="C467" s="405"/>
      <c r="D467" s="28" t="s">
        <v>35</v>
      </c>
      <c r="E467" s="10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3"/>
    </row>
    <row r="468" spans="2:19" ht="15" customHeight="1">
      <c r="B468" s="401"/>
      <c r="C468" s="405"/>
      <c r="D468" s="28" t="s">
        <v>36</v>
      </c>
      <c r="E468" s="10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3"/>
    </row>
    <row r="469" spans="2:19" ht="15" customHeight="1">
      <c r="B469" s="401"/>
      <c r="C469" s="405"/>
      <c r="D469" s="28" t="s">
        <v>37</v>
      </c>
      <c r="E469" s="10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3"/>
    </row>
    <row r="470" spans="2:19" ht="15" customHeight="1">
      <c r="B470" s="401"/>
      <c r="C470" s="405"/>
      <c r="D470" s="28" t="s">
        <v>38</v>
      </c>
      <c r="E470" s="10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3"/>
    </row>
    <row r="471" spans="2:19" ht="15" customHeight="1">
      <c r="B471" s="401"/>
      <c r="C471" s="405"/>
      <c r="D471" s="28" t="s">
        <v>39</v>
      </c>
      <c r="E471" s="10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3"/>
    </row>
    <row r="472" spans="2:19" ht="15" customHeight="1" thickBot="1">
      <c r="B472" s="401"/>
      <c r="C472" s="405"/>
      <c r="D472" s="31" t="s">
        <v>40</v>
      </c>
      <c r="E472" s="23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1"/>
    </row>
    <row r="473" spans="2:19" ht="15" customHeight="1">
      <c r="B473" s="400" t="s">
        <v>66</v>
      </c>
      <c r="C473" s="405"/>
      <c r="D473" s="27" t="s">
        <v>41</v>
      </c>
      <c r="E473" s="11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7"/>
    </row>
    <row r="474" spans="2:19" ht="15" customHeight="1">
      <c r="B474" s="400"/>
      <c r="C474" s="405"/>
      <c r="D474" s="28" t="s">
        <v>42</v>
      </c>
      <c r="E474" s="10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3"/>
    </row>
    <row r="475" spans="2:19" ht="15" customHeight="1">
      <c r="B475" s="400"/>
      <c r="C475" s="405"/>
      <c r="D475" s="28" t="s">
        <v>43</v>
      </c>
      <c r="E475" s="10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3"/>
    </row>
    <row r="476" spans="2:19" ht="15" customHeight="1">
      <c r="B476" s="400"/>
      <c r="C476" s="405"/>
      <c r="D476" s="28" t="s">
        <v>44</v>
      </c>
      <c r="E476" s="10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3"/>
    </row>
    <row r="477" spans="2:19" ht="15" customHeight="1">
      <c r="B477" s="400"/>
      <c r="C477" s="405"/>
      <c r="D477" s="28" t="s">
        <v>45</v>
      </c>
      <c r="E477" s="10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3"/>
    </row>
    <row r="478" spans="2:19" ht="15" customHeight="1">
      <c r="B478" s="400"/>
      <c r="C478" s="405"/>
      <c r="D478" s="28" t="s">
        <v>46</v>
      </c>
      <c r="E478" s="10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3"/>
    </row>
    <row r="479" spans="2:19" ht="15" customHeight="1">
      <c r="B479" s="400"/>
      <c r="C479" s="405"/>
      <c r="D479" s="28" t="s">
        <v>47</v>
      </c>
      <c r="E479" s="10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3"/>
    </row>
    <row r="480" spans="2:19" ht="15" customHeight="1">
      <c r="B480" s="400"/>
      <c r="C480" s="405"/>
      <c r="D480" s="28" t="s">
        <v>48</v>
      </c>
      <c r="E480" s="10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3"/>
    </row>
    <row r="481" spans="2:19" ht="15" customHeight="1">
      <c r="B481" s="400"/>
      <c r="C481" s="405"/>
      <c r="D481" s="28" t="s">
        <v>49</v>
      </c>
      <c r="E481" s="10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3"/>
    </row>
    <row r="482" spans="2:19" ht="15" customHeight="1">
      <c r="B482" s="400"/>
      <c r="C482" s="405"/>
      <c r="D482" s="28" t="s">
        <v>50</v>
      </c>
      <c r="E482" s="10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3"/>
    </row>
    <row r="483" spans="2:19" ht="15" customHeight="1">
      <c r="B483" s="400"/>
      <c r="C483" s="405"/>
      <c r="D483" s="28" t="s">
        <v>51</v>
      </c>
      <c r="E483" s="10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3"/>
    </row>
    <row r="484" spans="2:19" ht="15" customHeight="1">
      <c r="B484" s="400"/>
      <c r="C484" s="405"/>
      <c r="D484" s="28" t="s">
        <v>52</v>
      </c>
      <c r="E484" s="10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3"/>
    </row>
    <row r="485" spans="2:19" ht="15" customHeight="1">
      <c r="B485" s="400"/>
      <c r="C485" s="405"/>
      <c r="D485" s="28" t="s">
        <v>53</v>
      </c>
      <c r="E485" s="10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3"/>
    </row>
    <row r="486" spans="2:19" ht="15" customHeight="1">
      <c r="B486" s="400"/>
      <c r="C486" s="406"/>
      <c r="D486" s="28" t="s">
        <v>54</v>
      </c>
      <c r="E486" s="10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3"/>
    </row>
    <row r="487" spans="2:19" ht="15" customHeight="1">
      <c r="B487" s="400"/>
      <c r="C487" s="404">
        <v>42577</v>
      </c>
      <c r="D487" s="27" t="s">
        <v>31</v>
      </c>
      <c r="E487" s="11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7"/>
    </row>
    <row r="488" spans="2:19" ht="15" customHeight="1">
      <c r="B488" s="400"/>
      <c r="C488" s="405"/>
      <c r="D488" s="28" t="s">
        <v>32</v>
      </c>
      <c r="E488" s="10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3"/>
    </row>
    <row r="489" spans="2:19" ht="15" customHeight="1">
      <c r="B489" s="400"/>
      <c r="C489" s="405"/>
      <c r="D489" s="28" t="s">
        <v>33</v>
      </c>
      <c r="E489" s="10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3"/>
    </row>
    <row r="490" spans="2:19" ht="15" customHeight="1">
      <c r="B490" s="400"/>
      <c r="C490" s="405"/>
      <c r="D490" s="28" t="s">
        <v>34</v>
      </c>
      <c r="E490" s="10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3"/>
    </row>
    <row r="491" spans="2:19" ht="15" customHeight="1">
      <c r="B491" s="400"/>
      <c r="C491" s="405"/>
      <c r="D491" s="28" t="s">
        <v>35</v>
      </c>
      <c r="E491" s="10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3"/>
    </row>
    <row r="492" spans="2:19" ht="15" customHeight="1">
      <c r="B492" s="400"/>
      <c r="C492" s="405"/>
      <c r="D492" s="28" t="s">
        <v>36</v>
      </c>
      <c r="E492" s="10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3"/>
    </row>
    <row r="493" spans="2:19" ht="15" customHeight="1">
      <c r="B493" s="400"/>
      <c r="C493" s="405"/>
      <c r="D493" s="28" t="s">
        <v>37</v>
      </c>
      <c r="E493" s="10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3"/>
    </row>
    <row r="494" spans="2:19" ht="15" customHeight="1">
      <c r="B494" s="400"/>
      <c r="C494" s="405"/>
      <c r="D494" s="28" t="s">
        <v>38</v>
      </c>
      <c r="E494" s="10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3"/>
    </row>
    <row r="495" spans="2:19" ht="15" customHeight="1">
      <c r="B495" s="400"/>
      <c r="C495" s="405"/>
      <c r="D495" s="28" t="s">
        <v>39</v>
      </c>
      <c r="E495" s="10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3"/>
    </row>
    <row r="496" spans="2:19" ht="15" customHeight="1" thickBot="1">
      <c r="B496" s="400"/>
      <c r="C496" s="405"/>
      <c r="D496" s="31" t="s">
        <v>40</v>
      </c>
      <c r="E496" s="23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1"/>
    </row>
    <row r="497" spans="2:19" ht="15" customHeight="1">
      <c r="B497" s="400" t="s">
        <v>66</v>
      </c>
      <c r="C497" s="405"/>
      <c r="D497" s="27" t="s">
        <v>41</v>
      </c>
      <c r="E497" s="11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7"/>
    </row>
    <row r="498" spans="2:19" ht="15" customHeight="1">
      <c r="B498" s="400"/>
      <c r="C498" s="405"/>
      <c r="D498" s="28" t="s">
        <v>42</v>
      </c>
      <c r="E498" s="10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3"/>
    </row>
    <row r="499" spans="2:19" ht="15" customHeight="1">
      <c r="B499" s="400"/>
      <c r="C499" s="405"/>
      <c r="D499" s="28" t="s">
        <v>43</v>
      </c>
      <c r="E499" s="10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3"/>
    </row>
    <row r="500" spans="2:19" ht="15" customHeight="1">
      <c r="B500" s="400"/>
      <c r="C500" s="405"/>
      <c r="D500" s="28" t="s">
        <v>44</v>
      </c>
      <c r="E500" s="10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3"/>
    </row>
    <row r="501" spans="2:19" ht="15" customHeight="1">
      <c r="B501" s="400"/>
      <c r="C501" s="405"/>
      <c r="D501" s="28" t="s">
        <v>45</v>
      </c>
      <c r="E501" s="10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3"/>
    </row>
    <row r="502" spans="2:19" ht="15" customHeight="1">
      <c r="B502" s="400"/>
      <c r="C502" s="405"/>
      <c r="D502" s="28" t="s">
        <v>46</v>
      </c>
      <c r="E502" s="10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3"/>
    </row>
    <row r="503" spans="2:19" ht="15" customHeight="1">
      <c r="B503" s="400"/>
      <c r="C503" s="405"/>
      <c r="D503" s="28" t="s">
        <v>47</v>
      </c>
      <c r="E503" s="10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3"/>
    </row>
    <row r="504" spans="2:19" ht="15" customHeight="1">
      <c r="B504" s="400"/>
      <c r="C504" s="405"/>
      <c r="D504" s="28" t="s">
        <v>48</v>
      </c>
      <c r="E504" s="10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3"/>
    </row>
    <row r="505" spans="2:19" ht="15" customHeight="1">
      <c r="B505" s="400"/>
      <c r="C505" s="405"/>
      <c r="D505" s="28" t="s">
        <v>49</v>
      </c>
      <c r="E505" s="10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3"/>
    </row>
    <row r="506" spans="2:19" ht="15" customHeight="1">
      <c r="B506" s="400"/>
      <c r="C506" s="405"/>
      <c r="D506" s="28" t="s">
        <v>50</v>
      </c>
      <c r="E506" s="10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3"/>
    </row>
    <row r="507" spans="2:19" ht="15" customHeight="1">
      <c r="B507" s="400"/>
      <c r="C507" s="405"/>
      <c r="D507" s="28" t="s">
        <v>51</v>
      </c>
      <c r="E507" s="10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3"/>
    </row>
    <row r="508" spans="2:19" ht="15" customHeight="1">
      <c r="B508" s="400"/>
      <c r="C508" s="405"/>
      <c r="D508" s="28" t="s">
        <v>52</v>
      </c>
      <c r="E508" s="10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3"/>
    </row>
    <row r="509" spans="2:19" ht="15" customHeight="1">
      <c r="B509" s="400"/>
      <c r="C509" s="405"/>
      <c r="D509" s="28" t="s">
        <v>53</v>
      </c>
      <c r="E509" s="10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3"/>
    </row>
    <row r="510" spans="2:19" ht="15" customHeight="1">
      <c r="B510" s="400"/>
      <c r="C510" s="406"/>
      <c r="D510" s="28" t="s">
        <v>54</v>
      </c>
      <c r="E510" s="10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3"/>
    </row>
    <row r="511" spans="2:19" ht="15" customHeight="1">
      <c r="B511" s="400"/>
      <c r="C511" s="404">
        <v>42578</v>
      </c>
      <c r="D511" s="28" t="s">
        <v>31</v>
      </c>
      <c r="E511" s="10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3"/>
    </row>
    <row r="512" spans="2:19" ht="15" customHeight="1">
      <c r="B512" s="400"/>
      <c r="C512" s="405"/>
      <c r="D512" s="28" t="s">
        <v>32</v>
      </c>
      <c r="E512" s="10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3"/>
    </row>
    <row r="513" spans="2:19" ht="15" customHeight="1">
      <c r="B513" s="400"/>
      <c r="C513" s="405"/>
      <c r="D513" s="28" t="s">
        <v>33</v>
      </c>
      <c r="E513" s="10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3"/>
    </row>
    <row r="514" spans="2:19" ht="15" customHeight="1">
      <c r="B514" s="400"/>
      <c r="C514" s="405"/>
      <c r="D514" s="28" t="s">
        <v>34</v>
      </c>
      <c r="E514" s="10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3"/>
    </row>
    <row r="515" spans="2:19" ht="15" customHeight="1">
      <c r="B515" s="400"/>
      <c r="C515" s="405"/>
      <c r="D515" s="28" t="s">
        <v>35</v>
      </c>
      <c r="E515" s="10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3"/>
    </row>
    <row r="516" spans="2:19" ht="15" customHeight="1">
      <c r="B516" s="400"/>
      <c r="C516" s="405"/>
      <c r="D516" s="28" t="s">
        <v>36</v>
      </c>
      <c r="E516" s="10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3"/>
    </row>
    <row r="517" spans="2:19" ht="15" customHeight="1">
      <c r="B517" s="400"/>
      <c r="C517" s="405"/>
      <c r="D517" s="28" t="s">
        <v>37</v>
      </c>
      <c r="E517" s="10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3"/>
    </row>
    <row r="518" spans="2:19" ht="15" customHeight="1">
      <c r="B518" s="400"/>
      <c r="C518" s="405"/>
      <c r="D518" s="28" t="s">
        <v>38</v>
      </c>
      <c r="E518" s="10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3"/>
    </row>
    <row r="519" spans="2:19" ht="15" customHeight="1">
      <c r="B519" s="400"/>
      <c r="C519" s="405"/>
      <c r="D519" s="28" t="s">
        <v>39</v>
      </c>
      <c r="E519" s="10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3"/>
    </row>
    <row r="520" spans="2:19" ht="15" customHeight="1" thickBot="1">
      <c r="B520" s="400"/>
      <c r="C520" s="405"/>
      <c r="D520" s="31" t="s">
        <v>40</v>
      </c>
      <c r="E520" s="23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1"/>
    </row>
    <row r="521" spans="2:19" ht="15" customHeight="1">
      <c r="B521" s="400" t="s">
        <v>66</v>
      </c>
      <c r="C521" s="405"/>
      <c r="D521" s="27" t="s">
        <v>41</v>
      </c>
      <c r="E521" s="11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7"/>
    </row>
    <row r="522" spans="2:19" ht="15" customHeight="1">
      <c r="B522" s="400"/>
      <c r="C522" s="405"/>
      <c r="D522" s="28" t="s">
        <v>42</v>
      </c>
      <c r="E522" s="10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3"/>
    </row>
    <row r="523" spans="2:19" ht="15" customHeight="1">
      <c r="B523" s="400"/>
      <c r="C523" s="405"/>
      <c r="D523" s="28" t="s">
        <v>43</v>
      </c>
      <c r="E523" s="10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3"/>
    </row>
    <row r="524" spans="2:19" ht="15" customHeight="1">
      <c r="B524" s="400"/>
      <c r="C524" s="405"/>
      <c r="D524" s="28" t="s">
        <v>44</v>
      </c>
      <c r="E524" s="10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3"/>
    </row>
    <row r="525" spans="2:19" ht="15" customHeight="1">
      <c r="B525" s="400"/>
      <c r="C525" s="405"/>
      <c r="D525" s="28" t="s">
        <v>45</v>
      </c>
      <c r="E525" s="10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3"/>
    </row>
    <row r="526" spans="2:19" ht="15" customHeight="1">
      <c r="B526" s="400"/>
      <c r="C526" s="405"/>
      <c r="D526" s="28" t="s">
        <v>46</v>
      </c>
      <c r="E526" s="10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3"/>
    </row>
    <row r="527" spans="2:19" ht="15" customHeight="1">
      <c r="B527" s="400"/>
      <c r="C527" s="405"/>
      <c r="D527" s="28" t="s">
        <v>47</v>
      </c>
      <c r="E527" s="10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3"/>
    </row>
    <row r="528" spans="2:19" ht="15" customHeight="1">
      <c r="B528" s="400"/>
      <c r="C528" s="405"/>
      <c r="D528" s="28" t="s">
        <v>48</v>
      </c>
      <c r="E528" s="10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3"/>
    </row>
    <row r="529" spans="2:19" ht="15" customHeight="1">
      <c r="B529" s="400"/>
      <c r="C529" s="405"/>
      <c r="D529" s="28" t="s">
        <v>49</v>
      </c>
      <c r="E529" s="10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3"/>
    </row>
    <row r="530" spans="2:19" ht="15" customHeight="1">
      <c r="B530" s="400"/>
      <c r="C530" s="405"/>
      <c r="D530" s="28" t="s">
        <v>50</v>
      </c>
      <c r="E530" s="10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3"/>
    </row>
    <row r="531" spans="2:19" ht="15" customHeight="1">
      <c r="B531" s="400"/>
      <c r="C531" s="405"/>
      <c r="D531" s="28" t="s">
        <v>51</v>
      </c>
      <c r="E531" s="10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3"/>
    </row>
    <row r="532" spans="2:19" ht="15" customHeight="1">
      <c r="B532" s="400"/>
      <c r="C532" s="405"/>
      <c r="D532" s="28" t="s">
        <v>52</v>
      </c>
      <c r="E532" s="10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3"/>
    </row>
    <row r="533" spans="2:19" ht="15" customHeight="1">
      <c r="B533" s="400"/>
      <c r="C533" s="405"/>
      <c r="D533" s="28" t="s">
        <v>53</v>
      </c>
      <c r="E533" s="10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3"/>
    </row>
    <row r="534" spans="2:19" ht="15" customHeight="1">
      <c r="B534" s="400"/>
      <c r="C534" s="406"/>
      <c r="D534" s="28" t="s">
        <v>54</v>
      </c>
      <c r="E534" s="10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3"/>
    </row>
    <row r="535" spans="2:19" ht="15" customHeight="1">
      <c r="B535" s="400"/>
      <c r="C535" s="404">
        <v>42579</v>
      </c>
      <c r="D535" s="28" t="s">
        <v>31</v>
      </c>
      <c r="E535" s="10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3"/>
    </row>
    <row r="536" spans="2:19" ht="15" customHeight="1">
      <c r="B536" s="400"/>
      <c r="C536" s="405"/>
      <c r="D536" s="28" t="s">
        <v>32</v>
      </c>
      <c r="E536" s="10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3"/>
    </row>
    <row r="537" spans="2:19" ht="15" customHeight="1">
      <c r="B537" s="400"/>
      <c r="C537" s="405"/>
      <c r="D537" s="28" t="s">
        <v>33</v>
      </c>
      <c r="E537" s="10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3"/>
    </row>
    <row r="538" spans="2:19" ht="15" customHeight="1">
      <c r="B538" s="400"/>
      <c r="C538" s="405"/>
      <c r="D538" s="28" t="s">
        <v>34</v>
      </c>
      <c r="E538" s="10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3"/>
    </row>
    <row r="539" spans="2:19" ht="15" customHeight="1">
      <c r="B539" s="400"/>
      <c r="C539" s="405"/>
      <c r="D539" s="28" t="s">
        <v>35</v>
      </c>
      <c r="E539" s="10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3"/>
    </row>
    <row r="540" spans="2:19" ht="15" customHeight="1">
      <c r="B540" s="400"/>
      <c r="C540" s="405"/>
      <c r="D540" s="28" t="s">
        <v>36</v>
      </c>
      <c r="E540" s="10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3"/>
    </row>
    <row r="541" spans="2:19" ht="15" customHeight="1">
      <c r="B541" s="400"/>
      <c r="C541" s="405"/>
      <c r="D541" s="28" t="s">
        <v>37</v>
      </c>
      <c r="E541" s="10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3"/>
    </row>
    <row r="542" spans="2:19" ht="15" customHeight="1">
      <c r="B542" s="400"/>
      <c r="C542" s="405"/>
      <c r="D542" s="28" t="s">
        <v>38</v>
      </c>
      <c r="E542" s="10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3"/>
    </row>
    <row r="543" spans="2:19" ht="15" customHeight="1">
      <c r="B543" s="400"/>
      <c r="C543" s="405"/>
      <c r="D543" s="28" t="s">
        <v>39</v>
      </c>
      <c r="E543" s="10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3"/>
    </row>
    <row r="544" spans="2:19" ht="15" customHeight="1" thickBot="1">
      <c r="B544" s="400"/>
      <c r="C544" s="405"/>
      <c r="D544" s="31" t="s">
        <v>40</v>
      </c>
      <c r="E544" s="23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1"/>
    </row>
    <row r="545" spans="2:19" ht="15" customHeight="1">
      <c r="B545" s="400" t="s">
        <v>66</v>
      </c>
      <c r="C545" s="405"/>
      <c r="D545" s="27" t="s">
        <v>41</v>
      </c>
      <c r="E545" s="11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7"/>
    </row>
    <row r="546" spans="2:19" ht="15" customHeight="1">
      <c r="B546" s="400"/>
      <c r="C546" s="405"/>
      <c r="D546" s="28" t="s">
        <v>42</v>
      </c>
      <c r="E546" s="10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3"/>
    </row>
    <row r="547" spans="2:19" ht="15" customHeight="1">
      <c r="B547" s="400"/>
      <c r="C547" s="405"/>
      <c r="D547" s="28" t="s">
        <v>43</v>
      </c>
      <c r="E547" s="10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3"/>
    </row>
    <row r="548" spans="2:19" ht="15" customHeight="1">
      <c r="B548" s="400"/>
      <c r="C548" s="405"/>
      <c r="D548" s="28" t="s">
        <v>44</v>
      </c>
      <c r="E548" s="10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3"/>
    </row>
    <row r="549" spans="2:19" ht="15" customHeight="1">
      <c r="B549" s="400"/>
      <c r="C549" s="405"/>
      <c r="D549" s="28" t="s">
        <v>45</v>
      </c>
      <c r="E549" s="10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3"/>
    </row>
    <row r="550" spans="2:19" ht="15" customHeight="1">
      <c r="B550" s="400"/>
      <c r="C550" s="405"/>
      <c r="D550" s="28" t="s">
        <v>46</v>
      </c>
      <c r="E550" s="10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3"/>
    </row>
    <row r="551" spans="2:19" ht="15" customHeight="1">
      <c r="B551" s="400"/>
      <c r="C551" s="405"/>
      <c r="D551" s="28" t="s">
        <v>47</v>
      </c>
      <c r="E551" s="10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3"/>
    </row>
    <row r="552" spans="2:19" ht="15" customHeight="1">
      <c r="B552" s="400"/>
      <c r="C552" s="405"/>
      <c r="D552" s="28" t="s">
        <v>48</v>
      </c>
      <c r="E552" s="10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3"/>
    </row>
    <row r="553" spans="2:19" ht="15" customHeight="1">
      <c r="B553" s="400"/>
      <c r="C553" s="405"/>
      <c r="D553" s="28" t="s">
        <v>49</v>
      </c>
      <c r="E553" s="10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3"/>
    </row>
    <row r="554" spans="2:19" ht="15" customHeight="1">
      <c r="B554" s="400"/>
      <c r="C554" s="405"/>
      <c r="D554" s="28" t="s">
        <v>50</v>
      </c>
      <c r="E554" s="10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3"/>
    </row>
    <row r="555" spans="2:19" ht="15" customHeight="1">
      <c r="B555" s="400"/>
      <c r="C555" s="405"/>
      <c r="D555" s="28" t="s">
        <v>51</v>
      </c>
      <c r="E555" s="10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3"/>
    </row>
    <row r="556" spans="2:19" ht="15" customHeight="1">
      <c r="B556" s="400"/>
      <c r="C556" s="405"/>
      <c r="D556" s="28" t="s">
        <v>52</v>
      </c>
      <c r="E556" s="10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3"/>
    </row>
    <row r="557" spans="2:19" ht="15" customHeight="1">
      <c r="B557" s="400"/>
      <c r="C557" s="405"/>
      <c r="D557" s="28" t="s">
        <v>53</v>
      </c>
      <c r="E557" s="10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3"/>
    </row>
    <row r="558" spans="2:19" ht="15" customHeight="1">
      <c r="B558" s="400"/>
      <c r="C558" s="406"/>
      <c r="D558" s="28" t="s">
        <v>54</v>
      </c>
      <c r="E558" s="10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3"/>
    </row>
    <row r="559" spans="2:19" ht="15" customHeight="1">
      <c r="B559" s="400"/>
      <c r="C559" s="404">
        <v>42580</v>
      </c>
      <c r="D559" s="28" t="s">
        <v>31</v>
      </c>
      <c r="E559" s="10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3"/>
    </row>
    <row r="560" spans="2:19" ht="15" customHeight="1">
      <c r="B560" s="400"/>
      <c r="C560" s="405"/>
      <c r="D560" s="28" t="s">
        <v>32</v>
      </c>
      <c r="E560" s="10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3"/>
    </row>
    <row r="561" spans="2:19" ht="15" customHeight="1">
      <c r="B561" s="400"/>
      <c r="C561" s="405"/>
      <c r="D561" s="28" t="s">
        <v>33</v>
      </c>
      <c r="E561" s="10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3"/>
    </row>
    <row r="562" spans="2:19" ht="15" customHeight="1">
      <c r="B562" s="400"/>
      <c r="C562" s="405"/>
      <c r="D562" s="28" t="s">
        <v>34</v>
      </c>
      <c r="E562" s="10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3"/>
    </row>
    <row r="563" spans="2:19" ht="15" customHeight="1">
      <c r="B563" s="400"/>
      <c r="C563" s="405"/>
      <c r="D563" s="28" t="s">
        <v>35</v>
      </c>
      <c r="E563" s="10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3"/>
    </row>
    <row r="564" spans="2:19" ht="15" customHeight="1">
      <c r="B564" s="400"/>
      <c r="C564" s="405"/>
      <c r="D564" s="28" t="s">
        <v>36</v>
      </c>
      <c r="E564" s="10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3"/>
    </row>
    <row r="565" spans="2:19" ht="15" customHeight="1">
      <c r="B565" s="400"/>
      <c r="C565" s="405"/>
      <c r="D565" s="28" t="s">
        <v>37</v>
      </c>
      <c r="E565" s="10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3"/>
    </row>
    <row r="566" spans="2:19" ht="15" customHeight="1">
      <c r="B566" s="400"/>
      <c r="C566" s="405"/>
      <c r="D566" s="28" t="s">
        <v>38</v>
      </c>
      <c r="E566" s="10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3"/>
    </row>
    <row r="567" spans="2:19" ht="15" customHeight="1">
      <c r="B567" s="400"/>
      <c r="C567" s="405"/>
      <c r="D567" s="28" t="s">
        <v>39</v>
      </c>
      <c r="E567" s="10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3"/>
    </row>
    <row r="568" spans="2:19" ht="15" customHeight="1" thickBot="1">
      <c r="B568" s="400"/>
      <c r="C568" s="405"/>
      <c r="D568" s="31" t="s">
        <v>40</v>
      </c>
      <c r="E568" s="23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1"/>
    </row>
    <row r="569" spans="2:19" ht="15" customHeight="1">
      <c r="B569" s="400" t="s">
        <v>66</v>
      </c>
      <c r="C569" s="405"/>
      <c r="D569" s="27" t="s">
        <v>41</v>
      </c>
      <c r="E569" s="11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7"/>
    </row>
    <row r="570" spans="2:19" ht="15" customHeight="1">
      <c r="B570" s="400"/>
      <c r="C570" s="405"/>
      <c r="D570" s="28" t="s">
        <v>42</v>
      </c>
      <c r="E570" s="10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3"/>
    </row>
    <row r="571" spans="2:19" ht="15" customHeight="1">
      <c r="B571" s="400"/>
      <c r="C571" s="405"/>
      <c r="D571" s="28" t="s">
        <v>43</v>
      </c>
      <c r="E571" s="10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3"/>
    </row>
    <row r="572" spans="2:19" ht="15" customHeight="1">
      <c r="B572" s="400"/>
      <c r="C572" s="405"/>
      <c r="D572" s="28" t="s">
        <v>44</v>
      </c>
      <c r="E572" s="10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3"/>
    </row>
    <row r="573" spans="2:19" ht="15" customHeight="1">
      <c r="B573" s="400"/>
      <c r="C573" s="405"/>
      <c r="D573" s="28" t="s">
        <v>45</v>
      </c>
      <c r="E573" s="10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3"/>
    </row>
    <row r="574" spans="2:19" ht="15" customHeight="1">
      <c r="B574" s="400"/>
      <c r="C574" s="405"/>
      <c r="D574" s="28" t="s">
        <v>46</v>
      </c>
      <c r="E574" s="10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3"/>
    </row>
    <row r="575" spans="2:19" ht="15" customHeight="1">
      <c r="B575" s="400"/>
      <c r="C575" s="405"/>
      <c r="D575" s="28" t="s">
        <v>47</v>
      </c>
      <c r="E575" s="10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3"/>
    </row>
    <row r="576" spans="2:19" ht="15" customHeight="1">
      <c r="B576" s="400"/>
      <c r="C576" s="405"/>
      <c r="D576" s="28" t="s">
        <v>48</v>
      </c>
      <c r="E576" s="10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3"/>
    </row>
    <row r="577" spans="2:19" ht="15" customHeight="1">
      <c r="B577" s="400"/>
      <c r="C577" s="405"/>
      <c r="D577" s="28" t="s">
        <v>49</v>
      </c>
      <c r="E577" s="10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3"/>
    </row>
    <row r="578" spans="2:19" ht="15" customHeight="1">
      <c r="B578" s="400"/>
      <c r="C578" s="405"/>
      <c r="D578" s="28" t="s">
        <v>50</v>
      </c>
      <c r="E578" s="10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3"/>
    </row>
    <row r="579" spans="2:19" ht="15" customHeight="1">
      <c r="B579" s="400"/>
      <c r="C579" s="405"/>
      <c r="D579" s="28" t="s">
        <v>51</v>
      </c>
      <c r="E579" s="10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3"/>
    </row>
    <row r="580" spans="2:19" ht="15" customHeight="1">
      <c r="B580" s="400"/>
      <c r="C580" s="405"/>
      <c r="D580" s="28" t="s">
        <v>52</v>
      </c>
      <c r="E580" s="10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3"/>
    </row>
    <row r="581" spans="2:19" ht="15" customHeight="1">
      <c r="B581" s="400"/>
      <c r="C581" s="405"/>
      <c r="D581" s="28" t="s">
        <v>53</v>
      </c>
      <c r="E581" s="10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3"/>
    </row>
    <row r="582" spans="2:19" ht="15" customHeight="1">
      <c r="B582" s="400"/>
      <c r="C582" s="406"/>
      <c r="D582" s="28" t="s">
        <v>54</v>
      </c>
      <c r="E582" s="10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3"/>
    </row>
    <row r="583" spans="2:19" ht="15" customHeight="1">
      <c r="B583" s="400"/>
      <c r="C583" s="404">
        <v>42581</v>
      </c>
      <c r="D583" s="28" t="s">
        <v>31</v>
      </c>
      <c r="E583" s="10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3"/>
    </row>
    <row r="584" spans="2:19" ht="15" customHeight="1">
      <c r="B584" s="400"/>
      <c r="C584" s="405"/>
      <c r="D584" s="28" t="s">
        <v>32</v>
      </c>
      <c r="E584" s="10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3"/>
    </row>
    <row r="585" spans="2:19" ht="15" customHeight="1">
      <c r="B585" s="400"/>
      <c r="C585" s="405"/>
      <c r="D585" s="28" t="s">
        <v>33</v>
      </c>
      <c r="E585" s="10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3"/>
    </row>
    <row r="586" spans="2:19" ht="15" customHeight="1">
      <c r="B586" s="400"/>
      <c r="C586" s="405"/>
      <c r="D586" s="28" t="s">
        <v>34</v>
      </c>
      <c r="E586" s="10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3"/>
    </row>
    <row r="587" spans="2:19" ht="15" customHeight="1">
      <c r="B587" s="400"/>
      <c r="C587" s="405"/>
      <c r="D587" s="28" t="s">
        <v>35</v>
      </c>
      <c r="E587" s="10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3"/>
    </row>
    <row r="588" spans="2:19" ht="15" customHeight="1">
      <c r="B588" s="400"/>
      <c r="C588" s="405"/>
      <c r="D588" s="28" t="s">
        <v>36</v>
      </c>
      <c r="E588" s="10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3"/>
    </row>
    <row r="589" spans="2:19" ht="15" customHeight="1">
      <c r="B589" s="400"/>
      <c r="C589" s="405"/>
      <c r="D589" s="28" t="s">
        <v>37</v>
      </c>
      <c r="E589" s="10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3"/>
    </row>
    <row r="590" spans="2:19" ht="15" customHeight="1">
      <c r="B590" s="400"/>
      <c r="C590" s="405"/>
      <c r="D590" s="28" t="s">
        <v>38</v>
      </c>
      <c r="E590" s="10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3"/>
    </row>
    <row r="591" spans="2:19" ht="15" customHeight="1">
      <c r="B591" s="400"/>
      <c r="C591" s="405"/>
      <c r="D591" s="28" t="s">
        <v>39</v>
      </c>
      <c r="E591" s="10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3"/>
    </row>
    <row r="592" spans="2:19" ht="15" customHeight="1" thickBot="1">
      <c r="B592" s="400"/>
      <c r="C592" s="405"/>
      <c r="D592" s="31" t="s">
        <v>40</v>
      </c>
      <c r="E592" s="23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1"/>
    </row>
    <row r="593" spans="2:19" ht="15" customHeight="1">
      <c r="B593" s="400" t="s">
        <v>66</v>
      </c>
      <c r="C593" s="405"/>
      <c r="D593" s="27" t="s">
        <v>41</v>
      </c>
      <c r="E593" s="11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7"/>
    </row>
    <row r="594" spans="2:19" ht="15" customHeight="1">
      <c r="B594" s="400"/>
      <c r="C594" s="405"/>
      <c r="D594" s="28" t="s">
        <v>42</v>
      </c>
      <c r="E594" s="10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3"/>
    </row>
    <row r="595" spans="2:19" ht="15" customHeight="1">
      <c r="B595" s="400"/>
      <c r="C595" s="405"/>
      <c r="D595" s="28" t="s">
        <v>43</v>
      </c>
      <c r="E595" s="10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3"/>
    </row>
    <row r="596" spans="2:19" ht="15" customHeight="1">
      <c r="B596" s="400"/>
      <c r="C596" s="405"/>
      <c r="D596" s="28" t="s">
        <v>44</v>
      </c>
      <c r="E596" s="10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3"/>
    </row>
    <row r="597" spans="2:19" ht="15" customHeight="1">
      <c r="B597" s="400"/>
      <c r="C597" s="405"/>
      <c r="D597" s="28" t="s">
        <v>45</v>
      </c>
      <c r="E597" s="10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3"/>
    </row>
    <row r="598" spans="2:19" ht="15" customHeight="1">
      <c r="B598" s="400"/>
      <c r="C598" s="405"/>
      <c r="D598" s="28" t="s">
        <v>46</v>
      </c>
      <c r="E598" s="10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3"/>
    </row>
    <row r="599" spans="2:19" ht="15" customHeight="1">
      <c r="B599" s="400"/>
      <c r="C599" s="405"/>
      <c r="D599" s="28" t="s">
        <v>47</v>
      </c>
      <c r="E599" s="10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3"/>
    </row>
    <row r="600" spans="2:19" ht="15" customHeight="1">
      <c r="B600" s="400"/>
      <c r="C600" s="405"/>
      <c r="D600" s="28" t="s">
        <v>48</v>
      </c>
      <c r="E600" s="10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3"/>
    </row>
    <row r="601" spans="2:19" ht="15" customHeight="1">
      <c r="B601" s="400"/>
      <c r="C601" s="405"/>
      <c r="D601" s="28" t="s">
        <v>49</v>
      </c>
      <c r="E601" s="10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3"/>
    </row>
    <row r="602" spans="2:19" ht="15" customHeight="1">
      <c r="B602" s="400"/>
      <c r="C602" s="405"/>
      <c r="D602" s="28" t="s">
        <v>50</v>
      </c>
      <c r="E602" s="10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3"/>
    </row>
    <row r="603" spans="2:19" ht="15" customHeight="1">
      <c r="B603" s="400"/>
      <c r="C603" s="405"/>
      <c r="D603" s="28" t="s">
        <v>51</v>
      </c>
      <c r="E603" s="10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3"/>
    </row>
    <row r="604" spans="2:19" ht="15" customHeight="1">
      <c r="B604" s="400"/>
      <c r="C604" s="405"/>
      <c r="D604" s="28" t="s">
        <v>52</v>
      </c>
      <c r="E604" s="10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3"/>
    </row>
    <row r="605" spans="2:19" ht="15" customHeight="1">
      <c r="B605" s="400"/>
      <c r="C605" s="405"/>
      <c r="D605" s="28" t="s">
        <v>53</v>
      </c>
      <c r="E605" s="10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3"/>
    </row>
    <row r="606" spans="2:19" ht="15" customHeight="1">
      <c r="B606" s="400"/>
      <c r="C606" s="406"/>
      <c r="D606" s="28" t="s">
        <v>54</v>
      </c>
      <c r="E606" s="10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3"/>
    </row>
    <row r="607" spans="2:19" ht="15" customHeight="1">
      <c r="B607" s="400"/>
      <c r="C607" s="404">
        <v>42582</v>
      </c>
      <c r="D607" s="28" t="s">
        <v>31</v>
      </c>
      <c r="E607" s="10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3"/>
    </row>
    <row r="608" spans="2:19" ht="15" customHeight="1">
      <c r="B608" s="400"/>
      <c r="C608" s="405"/>
      <c r="D608" s="28" t="s">
        <v>32</v>
      </c>
      <c r="E608" s="10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3"/>
    </row>
    <row r="609" spans="2:19" ht="15" customHeight="1">
      <c r="B609" s="400"/>
      <c r="C609" s="405"/>
      <c r="D609" s="28" t="s">
        <v>33</v>
      </c>
      <c r="E609" s="10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3"/>
    </row>
    <row r="610" spans="2:19" ht="15" customHeight="1">
      <c r="B610" s="400"/>
      <c r="C610" s="405"/>
      <c r="D610" s="28" t="s">
        <v>34</v>
      </c>
      <c r="E610" s="10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3"/>
    </row>
    <row r="611" spans="2:19" ht="15" customHeight="1">
      <c r="B611" s="400"/>
      <c r="C611" s="405"/>
      <c r="D611" s="28" t="s">
        <v>35</v>
      </c>
      <c r="E611" s="10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3"/>
    </row>
    <row r="612" spans="2:19" ht="15" customHeight="1">
      <c r="B612" s="400"/>
      <c r="C612" s="405"/>
      <c r="D612" s="28" t="s">
        <v>36</v>
      </c>
      <c r="E612" s="10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3"/>
    </row>
    <row r="613" spans="2:19" ht="15" customHeight="1">
      <c r="B613" s="400"/>
      <c r="C613" s="405"/>
      <c r="D613" s="28" t="s">
        <v>37</v>
      </c>
      <c r="E613" s="10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3"/>
    </row>
    <row r="614" spans="2:19" ht="15" customHeight="1">
      <c r="B614" s="400"/>
      <c r="C614" s="405"/>
      <c r="D614" s="28" t="s">
        <v>38</v>
      </c>
      <c r="E614" s="10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3"/>
    </row>
    <row r="615" spans="2:19" ht="15" customHeight="1">
      <c r="B615" s="400"/>
      <c r="C615" s="405"/>
      <c r="D615" s="28" t="s">
        <v>39</v>
      </c>
      <c r="E615" s="10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3"/>
    </row>
    <row r="616" spans="2:19" ht="15" customHeight="1" thickBot="1">
      <c r="B616" s="400"/>
      <c r="C616" s="405"/>
      <c r="D616" s="31" t="s">
        <v>40</v>
      </c>
      <c r="E616" s="23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1"/>
    </row>
    <row r="617" spans="2:19" ht="15" customHeight="1">
      <c r="B617" s="400" t="s">
        <v>66</v>
      </c>
      <c r="C617" s="405"/>
      <c r="D617" s="27" t="s">
        <v>41</v>
      </c>
      <c r="E617" s="11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7"/>
    </row>
    <row r="618" spans="2:19" ht="15" customHeight="1">
      <c r="B618" s="400"/>
      <c r="C618" s="405"/>
      <c r="D618" s="28" t="s">
        <v>42</v>
      </c>
      <c r="E618" s="10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3"/>
    </row>
    <row r="619" spans="2:19" ht="15" customHeight="1">
      <c r="B619" s="400"/>
      <c r="C619" s="405"/>
      <c r="D619" s="28" t="s">
        <v>43</v>
      </c>
      <c r="E619" s="10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3"/>
    </row>
    <row r="620" spans="2:19" ht="15" customHeight="1">
      <c r="B620" s="400"/>
      <c r="C620" s="405"/>
      <c r="D620" s="28" t="s">
        <v>44</v>
      </c>
      <c r="E620" s="10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3"/>
    </row>
    <row r="621" spans="2:19" ht="15" customHeight="1">
      <c r="B621" s="400"/>
      <c r="C621" s="405"/>
      <c r="D621" s="28" t="s">
        <v>45</v>
      </c>
      <c r="E621" s="10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3"/>
    </row>
    <row r="622" spans="2:19" ht="15" customHeight="1">
      <c r="B622" s="400"/>
      <c r="C622" s="405"/>
      <c r="D622" s="28" t="s">
        <v>46</v>
      </c>
      <c r="E622" s="10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3"/>
    </row>
    <row r="623" spans="2:19" ht="15" customHeight="1">
      <c r="B623" s="400"/>
      <c r="C623" s="405"/>
      <c r="D623" s="28" t="s">
        <v>47</v>
      </c>
      <c r="E623" s="10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3"/>
    </row>
    <row r="624" spans="2:19" ht="15" customHeight="1">
      <c r="B624" s="400"/>
      <c r="C624" s="405"/>
      <c r="D624" s="28" t="s">
        <v>48</v>
      </c>
      <c r="E624" s="10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3"/>
    </row>
    <row r="625" spans="2:19" ht="15" customHeight="1">
      <c r="B625" s="400"/>
      <c r="C625" s="405"/>
      <c r="D625" s="28" t="s">
        <v>49</v>
      </c>
      <c r="E625" s="10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3"/>
    </row>
    <row r="626" spans="2:19" ht="15" customHeight="1">
      <c r="B626" s="400"/>
      <c r="C626" s="405"/>
      <c r="D626" s="28" t="s">
        <v>50</v>
      </c>
      <c r="E626" s="10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3"/>
    </row>
    <row r="627" spans="2:19" ht="15" customHeight="1">
      <c r="B627" s="400"/>
      <c r="C627" s="405"/>
      <c r="D627" s="28" t="s">
        <v>51</v>
      </c>
      <c r="E627" s="10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3"/>
    </row>
    <row r="628" spans="2:19" ht="15" customHeight="1">
      <c r="B628" s="400"/>
      <c r="C628" s="405"/>
      <c r="D628" s="28" t="s">
        <v>52</v>
      </c>
      <c r="E628" s="10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3"/>
    </row>
    <row r="629" spans="2:19" ht="15" customHeight="1">
      <c r="B629" s="400"/>
      <c r="C629" s="405"/>
      <c r="D629" s="28" t="s">
        <v>53</v>
      </c>
      <c r="E629" s="10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3"/>
    </row>
    <row r="630" spans="2:19" ht="15" customHeight="1">
      <c r="B630" s="400"/>
      <c r="C630" s="406"/>
      <c r="D630" s="28" t="s">
        <v>54</v>
      </c>
      <c r="E630" s="10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3"/>
    </row>
    <row r="631" spans="2:19" ht="15" customHeight="1">
      <c r="B631" s="400"/>
      <c r="C631" s="404">
        <v>42583</v>
      </c>
      <c r="D631" s="28" t="s">
        <v>31</v>
      </c>
      <c r="E631" s="10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3"/>
    </row>
    <row r="632" spans="2:19" ht="15" customHeight="1">
      <c r="B632" s="400"/>
      <c r="C632" s="405"/>
      <c r="D632" s="28" t="s">
        <v>32</v>
      </c>
      <c r="E632" s="10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3"/>
    </row>
    <row r="633" spans="2:19" ht="15" customHeight="1">
      <c r="B633" s="400"/>
      <c r="C633" s="405"/>
      <c r="D633" s="28" t="s">
        <v>33</v>
      </c>
      <c r="E633" s="10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3"/>
    </row>
    <row r="634" spans="2:19" ht="15" customHeight="1">
      <c r="B634" s="400"/>
      <c r="C634" s="405"/>
      <c r="D634" s="28" t="s">
        <v>34</v>
      </c>
      <c r="E634" s="10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3"/>
    </row>
    <row r="635" spans="2:19" ht="15" customHeight="1">
      <c r="B635" s="400"/>
      <c r="C635" s="405"/>
      <c r="D635" s="28" t="s">
        <v>35</v>
      </c>
      <c r="E635" s="10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3"/>
    </row>
    <row r="636" spans="2:19" ht="15" customHeight="1">
      <c r="B636" s="400"/>
      <c r="C636" s="405"/>
      <c r="D636" s="28" t="s">
        <v>36</v>
      </c>
      <c r="E636" s="10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3"/>
    </row>
    <row r="637" spans="2:19" ht="15" customHeight="1">
      <c r="B637" s="400"/>
      <c r="C637" s="405"/>
      <c r="D637" s="28" t="s">
        <v>37</v>
      </c>
      <c r="E637" s="10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3"/>
    </row>
    <row r="638" spans="2:19" ht="15" customHeight="1">
      <c r="B638" s="400"/>
      <c r="C638" s="405"/>
      <c r="D638" s="28" t="s">
        <v>38</v>
      </c>
      <c r="E638" s="10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3"/>
    </row>
    <row r="639" spans="2:19" ht="15" customHeight="1">
      <c r="B639" s="400"/>
      <c r="C639" s="405"/>
      <c r="D639" s="28" t="s">
        <v>39</v>
      </c>
      <c r="E639" s="10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3"/>
    </row>
    <row r="640" spans="2:19" ht="15" customHeight="1" thickBot="1">
      <c r="B640" s="400"/>
      <c r="C640" s="405"/>
      <c r="D640" s="31" t="s">
        <v>40</v>
      </c>
      <c r="E640" s="23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1"/>
    </row>
    <row r="641" spans="2:19" ht="15" customHeight="1">
      <c r="B641" s="400"/>
      <c r="C641" s="405"/>
      <c r="D641" s="27" t="s">
        <v>41</v>
      </c>
      <c r="E641" s="11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7"/>
    </row>
    <row r="642" spans="2:19" ht="15" customHeight="1">
      <c r="B642" s="400"/>
      <c r="C642" s="405"/>
      <c r="D642" s="28" t="s">
        <v>42</v>
      </c>
      <c r="E642" s="10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3"/>
    </row>
    <row r="643" spans="2:19" ht="15" customHeight="1">
      <c r="B643" s="400"/>
      <c r="C643" s="405"/>
      <c r="D643" s="28" t="s">
        <v>43</v>
      </c>
      <c r="E643" s="10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3"/>
    </row>
    <row r="644" spans="2:19" ht="15" customHeight="1">
      <c r="B644" s="400"/>
      <c r="C644" s="405"/>
      <c r="D644" s="28" t="s">
        <v>44</v>
      </c>
      <c r="E644" s="10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3"/>
    </row>
    <row r="645" spans="2:19" ht="15" customHeight="1">
      <c r="B645" s="400"/>
      <c r="C645" s="405"/>
      <c r="D645" s="28" t="s">
        <v>45</v>
      </c>
      <c r="E645" s="10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3"/>
    </row>
    <row r="646" spans="2:19" ht="15" customHeight="1">
      <c r="B646" s="400"/>
      <c r="C646" s="405"/>
      <c r="D646" s="28" t="s">
        <v>46</v>
      </c>
      <c r="E646" s="10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3"/>
    </row>
    <row r="647" spans="2:19" ht="15" customHeight="1">
      <c r="B647" s="400"/>
      <c r="C647" s="405"/>
      <c r="D647" s="28" t="s">
        <v>47</v>
      </c>
      <c r="E647" s="10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3"/>
    </row>
    <row r="648" spans="2:19" ht="15" customHeight="1">
      <c r="B648" s="400"/>
      <c r="C648" s="405"/>
      <c r="D648" s="28" t="s">
        <v>48</v>
      </c>
      <c r="E648" s="10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3"/>
    </row>
    <row r="649" spans="2:19" ht="15" customHeight="1">
      <c r="B649" s="400"/>
      <c r="C649" s="405"/>
      <c r="D649" s="28" t="s">
        <v>49</v>
      </c>
      <c r="E649" s="10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3"/>
    </row>
    <row r="650" spans="2:19" ht="15" customHeight="1">
      <c r="B650" s="400"/>
      <c r="C650" s="405"/>
      <c r="D650" s="28" t="s">
        <v>50</v>
      </c>
      <c r="E650" s="10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3"/>
    </row>
    <row r="651" spans="2:19" ht="15" customHeight="1">
      <c r="B651" s="400"/>
      <c r="C651" s="405"/>
      <c r="D651" s="28" t="s">
        <v>51</v>
      </c>
      <c r="E651" s="10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3"/>
    </row>
    <row r="652" spans="2:19" ht="15" customHeight="1">
      <c r="B652" s="400"/>
      <c r="C652" s="405"/>
      <c r="D652" s="28" t="s">
        <v>52</v>
      </c>
      <c r="E652" s="10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3"/>
    </row>
    <row r="653" spans="2:19" ht="15" customHeight="1">
      <c r="B653" s="400"/>
      <c r="C653" s="405"/>
      <c r="D653" s="28" t="s">
        <v>53</v>
      </c>
      <c r="E653" s="10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3"/>
    </row>
    <row r="654" spans="2:19" ht="15" customHeight="1">
      <c r="B654" s="400"/>
      <c r="C654" s="406"/>
      <c r="D654" s="28" t="s">
        <v>54</v>
      </c>
      <c r="E654" s="10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3"/>
    </row>
    <row r="655" spans="2:19" ht="15" customHeight="1">
      <c r="B655" s="400"/>
      <c r="C655" s="404">
        <v>42584</v>
      </c>
      <c r="D655" s="28" t="s">
        <v>31</v>
      </c>
      <c r="E655" s="10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3"/>
    </row>
    <row r="656" spans="2:19" ht="15" customHeight="1">
      <c r="B656" s="400"/>
      <c r="C656" s="405"/>
      <c r="D656" s="28" t="s">
        <v>32</v>
      </c>
      <c r="E656" s="10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3"/>
    </row>
    <row r="657" spans="2:19" ht="15" customHeight="1">
      <c r="B657" s="400"/>
      <c r="C657" s="405"/>
      <c r="D657" s="28" t="s">
        <v>33</v>
      </c>
      <c r="E657" s="10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3"/>
    </row>
    <row r="658" spans="2:19" ht="15" customHeight="1">
      <c r="B658" s="400"/>
      <c r="C658" s="405"/>
      <c r="D658" s="28" t="s">
        <v>34</v>
      </c>
      <c r="E658" s="10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3"/>
    </row>
    <row r="659" spans="2:19" ht="15" customHeight="1">
      <c r="B659" s="400"/>
      <c r="C659" s="405"/>
      <c r="D659" s="28" t="s">
        <v>35</v>
      </c>
      <c r="E659" s="10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3"/>
    </row>
    <row r="660" spans="2:19" ht="15" customHeight="1">
      <c r="B660" s="400"/>
      <c r="C660" s="405"/>
      <c r="D660" s="28" t="s">
        <v>36</v>
      </c>
      <c r="E660" s="10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3"/>
    </row>
    <row r="661" spans="2:19" ht="15" customHeight="1">
      <c r="B661" s="400"/>
      <c r="C661" s="405"/>
      <c r="D661" s="28" t="s">
        <v>37</v>
      </c>
      <c r="E661" s="10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3"/>
    </row>
    <row r="662" spans="2:19" ht="15" customHeight="1">
      <c r="B662" s="400"/>
      <c r="C662" s="405"/>
      <c r="D662" s="28" t="s">
        <v>38</v>
      </c>
      <c r="E662" s="10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3"/>
    </row>
    <row r="663" spans="2:19" ht="15" customHeight="1">
      <c r="B663" s="400"/>
      <c r="C663" s="405"/>
      <c r="D663" s="28" t="s">
        <v>39</v>
      </c>
      <c r="E663" s="10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3"/>
    </row>
    <row r="664" spans="2:19" ht="15" customHeight="1" thickBot="1">
      <c r="B664" s="400"/>
      <c r="C664" s="405"/>
      <c r="D664" s="31" t="s">
        <v>40</v>
      </c>
      <c r="E664" s="23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1"/>
    </row>
    <row r="665" spans="2:19" ht="15" customHeight="1">
      <c r="B665" s="401"/>
      <c r="C665" s="405"/>
      <c r="D665" s="27" t="s">
        <v>41</v>
      </c>
      <c r="E665" s="11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7"/>
    </row>
    <row r="666" spans="2:19" ht="15" customHeight="1">
      <c r="B666" s="401"/>
      <c r="C666" s="405"/>
      <c r="D666" s="28" t="s">
        <v>42</v>
      </c>
      <c r="E666" s="10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3"/>
    </row>
    <row r="667" spans="2:19" ht="15" customHeight="1">
      <c r="B667" s="401"/>
      <c r="C667" s="405"/>
      <c r="D667" s="28" t="s">
        <v>43</v>
      </c>
      <c r="E667" s="10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3"/>
    </row>
    <row r="668" spans="2:19" ht="15" customHeight="1">
      <c r="B668" s="401"/>
      <c r="C668" s="405"/>
      <c r="D668" s="28" t="s">
        <v>44</v>
      </c>
      <c r="E668" s="10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3"/>
    </row>
    <row r="669" spans="2:19" ht="15" customHeight="1">
      <c r="B669" s="401"/>
      <c r="C669" s="405"/>
      <c r="D669" s="28" t="s">
        <v>45</v>
      </c>
      <c r="E669" s="10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3"/>
    </row>
    <row r="670" spans="2:19" ht="15" customHeight="1">
      <c r="B670" s="401"/>
      <c r="C670" s="405"/>
      <c r="D670" s="28" t="s">
        <v>46</v>
      </c>
      <c r="E670" s="10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3"/>
    </row>
    <row r="671" spans="2:19" ht="15" customHeight="1">
      <c r="B671" s="401"/>
      <c r="C671" s="405"/>
      <c r="D671" s="28" t="s">
        <v>47</v>
      </c>
      <c r="E671" s="10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3"/>
    </row>
    <row r="672" spans="2:19" ht="15" customHeight="1">
      <c r="B672" s="401"/>
      <c r="C672" s="405"/>
      <c r="D672" s="28" t="s">
        <v>48</v>
      </c>
      <c r="E672" s="10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3"/>
    </row>
    <row r="673" spans="2:19" ht="15" customHeight="1">
      <c r="B673" s="401"/>
      <c r="C673" s="405"/>
      <c r="D673" s="28" t="s">
        <v>49</v>
      </c>
      <c r="E673" s="10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3"/>
    </row>
    <row r="674" spans="2:19" ht="15" customHeight="1">
      <c r="B674" s="401"/>
      <c r="C674" s="405"/>
      <c r="D674" s="28" t="s">
        <v>50</v>
      </c>
      <c r="E674" s="10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3"/>
    </row>
    <row r="675" spans="2:19" ht="15" customHeight="1">
      <c r="B675" s="401"/>
      <c r="C675" s="405"/>
      <c r="D675" s="28" t="s">
        <v>51</v>
      </c>
      <c r="E675" s="10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3"/>
    </row>
    <row r="676" spans="2:19" ht="15" customHeight="1">
      <c r="B676" s="401"/>
      <c r="C676" s="405"/>
      <c r="D676" s="28" t="s">
        <v>52</v>
      </c>
      <c r="E676" s="10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3"/>
    </row>
    <row r="677" spans="2:19" ht="15" customHeight="1">
      <c r="B677" s="401"/>
      <c r="C677" s="405"/>
      <c r="D677" s="28" t="s">
        <v>53</v>
      </c>
      <c r="E677" s="10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3"/>
    </row>
    <row r="678" spans="2:19" ht="15" customHeight="1">
      <c r="B678" s="401"/>
      <c r="C678" s="406"/>
      <c r="D678" s="28" t="s">
        <v>54</v>
      </c>
      <c r="E678" s="10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3"/>
    </row>
    <row r="679" spans="2:19" ht="15" customHeight="1">
      <c r="B679" s="401"/>
      <c r="C679" s="404">
        <v>42585</v>
      </c>
      <c r="D679" s="28" t="s">
        <v>31</v>
      </c>
      <c r="E679" s="10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3"/>
    </row>
    <row r="680" spans="2:19" ht="15" customHeight="1">
      <c r="B680" s="401"/>
      <c r="C680" s="405"/>
      <c r="D680" s="28" t="s">
        <v>32</v>
      </c>
      <c r="E680" s="10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3"/>
    </row>
    <row r="681" spans="2:19" ht="15" customHeight="1">
      <c r="B681" s="401"/>
      <c r="C681" s="405"/>
      <c r="D681" s="28" t="s">
        <v>33</v>
      </c>
      <c r="E681" s="10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3"/>
    </row>
    <row r="682" spans="2:19" ht="15" customHeight="1">
      <c r="B682" s="401"/>
      <c r="C682" s="405"/>
      <c r="D682" s="28" t="s">
        <v>34</v>
      </c>
      <c r="E682" s="10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3"/>
    </row>
    <row r="683" spans="2:19" ht="15" customHeight="1">
      <c r="B683" s="401"/>
      <c r="C683" s="405"/>
      <c r="D683" s="28" t="s">
        <v>35</v>
      </c>
      <c r="E683" s="10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3"/>
    </row>
    <row r="684" spans="2:19" ht="15" customHeight="1">
      <c r="B684" s="401"/>
      <c r="C684" s="405"/>
      <c r="D684" s="28" t="s">
        <v>36</v>
      </c>
      <c r="E684" s="10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3"/>
    </row>
    <row r="685" spans="2:19" ht="15" customHeight="1">
      <c r="B685" s="401"/>
      <c r="C685" s="405"/>
      <c r="D685" s="28" t="s">
        <v>37</v>
      </c>
      <c r="E685" s="10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3"/>
    </row>
    <row r="686" spans="2:19" ht="15" customHeight="1">
      <c r="B686" s="401"/>
      <c r="C686" s="405"/>
      <c r="D686" s="28" t="s">
        <v>38</v>
      </c>
      <c r="E686" s="10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3"/>
    </row>
    <row r="687" spans="2:19" ht="15" customHeight="1">
      <c r="B687" s="401"/>
      <c r="C687" s="405"/>
      <c r="D687" s="28" t="s">
        <v>39</v>
      </c>
      <c r="E687" s="10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3"/>
    </row>
    <row r="688" spans="2:19" ht="15" customHeight="1" thickBot="1">
      <c r="B688" s="401"/>
      <c r="C688" s="405"/>
      <c r="D688" s="31" t="s">
        <v>40</v>
      </c>
      <c r="E688" s="23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1"/>
    </row>
    <row r="689" spans="2:19" ht="15" customHeight="1">
      <c r="B689" s="401"/>
      <c r="C689" s="405"/>
      <c r="D689" s="27" t="s">
        <v>41</v>
      </c>
      <c r="E689" s="11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7"/>
    </row>
    <row r="690" spans="2:19" ht="15" customHeight="1">
      <c r="B690" s="401"/>
      <c r="C690" s="405"/>
      <c r="D690" s="28" t="s">
        <v>42</v>
      </c>
      <c r="E690" s="10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3"/>
    </row>
    <row r="691" spans="2:19" ht="15" customHeight="1">
      <c r="B691" s="401"/>
      <c r="C691" s="405"/>
      <c r="D691" s="28" t="s">
        <v>43</v>
      </c>
      <c r="E691" s="10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3"/>
    </row>
    <row r="692" spans="2:19" ht="15" customHeight="1">
      <c r="B692" s="401"/>
      <c r="C692" s="405"/>
      <c r="D692" s="28" t="s">
        <v>44</v>
      </c>
      <c r="E692" s="10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3"/>
    </row>
    <row r="693" spans="2:19" ht="15" customHeight="1">
      <c r="B693" s="401"/>
      <c r="C693" s="405"/>
      <c r="D693" s="28" t="s">
        <v>45</v>
      </c>
      <c r="E693" s="10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3"/>
    </row>
    <row r="694" spans="2:19" ht="15" customHeight="1">
      <c r="B694" s="401"/>
      <c r="C694" s="405"/>
      <c r="D694" s="28" t="s">
        <v>46</v>
      </c>
      <c r="E694" s="10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3"/>
    </row>
    <row r="695" spans="2:19" ht="15" customHeight="1">
      <c r="B695" s="401"/>
      <c r="C695" s="405"/>
      <c r="D695" s="28" t="s">
        <v>47</v>
      </c>
      <c r="E695" s="10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3"/>
    </row>
    <row r="696" spans="2:19" ht="15" customHeight="1">
      <c r="B696" s="401"/>
      <c r="C696" s="405"/>
      <c r="D696" s="28" t="s">
        <v>48</v>
      </c>
      <c r="E696" s="10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3"/>
    </row>
    <row r="697" spans="2:19" ht="15" customHeight="1">
      <c r="B697" s="401"/>
      <c r="C697" s="405"/>
      <c r="D697" s="28" t="s">
        <v>49</v>
      </c>
      <c r="E697" s="10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3"/>
    </row>
    <row r="698" spans="2:19" ht="15" customHeight="1">
      <c r="B698" s="401"/>
      <c r="C698" s="405"/>
      <c r="D698" s="28" t="s">
        <v>50</v>
      </c>
      <c r="E698" s="10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3"/>
    </row>
    <row r="699" spans="2:19" ht="15" customHeight="1">
      <c r="B699" s="401"/>
      <c r="C699" s="405"/>
      <c r="D699" s="28" t="s">
        <v>51</v>
      </c>
      <c r="E699" s="10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3"/>
    </row>
    <row r="700" spans="2:19" ht="15" customHeight="1">
      <c r="B700" s="401"/>
      <c r="C700" s="405"/>
      <c r="D700" s="28" t="s">
        <v>52</v>
      </c>
      <c r="E700" s="10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3"/>
    </row>
    <row r="701" spans="2:19" ht="15" customHeight="1">
      <c r="B701" s="401"/>
      <c r="C701" s="405"/>
      <c r="D701" s="28" t="s">
        <v>53</v>
      </c>
      <c r="E701" s="10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3"/>
    </row>
    <row r="702" spans="2:19" ht="15" customHeight="1">
      <c r="B702" s="401"/>
      <c r="C702" s="406"/>
      <c r="D702" s="28" t="s">
        <v>54</v>
      </c>
      <c r="E702" s="10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3"/>
    </row>
    <row r="703" spans="2:19" ht="15" customHeight="1">
      <c r="B703" s="401"/>
      <c r="C703" s="404">
        <v>42586</v>
      </c>
      <c r="D703" s="28" t="s">
        <v>31</v>
      </c>
      <c r="E703" s="10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3"/>
    </row>
    <row r="704" spans="2:19" ht="15" customHeight="1">
      <c r="B704" s="401"/>
      <c r="C704" s="405"/>
      <c r="D704" s="28" t="s">
        <v>32</v>
      </c>
      <c r="E704" s="10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3"/>
    </row>
    <row r="705" spans="2:19" ht="15" customHeight="1">
      <c r="B705" s="401"/>
      <c r="C705" s="405"/>
      <c r="D705" s="28" t="s">
        <v>33</v>
      </c>
      <c r="E705" s="10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3"/>
    </row>
    <row r="706" spans="2:19" ht="15" customHeight="1">
      <c r="B706" s="401"/>
      <c r="C706" s="405"/>
      <c r="D706" s="28" t="s">
        <v>34</v>
      </c>
      <c r="E706" s="10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3"/>
    </row>
    <row r="707" spans="2:19" ht="15" customHeight="1">
      <c r="B707" s="401"/>
      <c r="C707" s="405"/>
      <c r="D707" s="28" t="s">
        <v>35</v>
      </c>
      <c r="E707" s="10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3"/>
    </row>
    <row r="708" spans="2:19" ht="15" customHeight="1">
      <c r="B708" s="401"/>
      <c r="C708" s="405"/>
      <c r="D708" s="28" t="s">
        <v>36</v>
      </c>
      <c r="E708" s="10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3"/>
    </row>
    <row r="709" spans="2:19" ht="15" customHeight="1">
      <c r="B709" s="401"/>
      <c r="C709" s="405"/>
      <c r="D709" s="28" t="s">
        <v>37</v>
      </c>
      <c r="E709" s="10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3"/>
    </row>
    <row r="710" spans="2:19" ht="15" customHeight="1">
      <c r="B710" s="401"/>
      <c r="C710" s="405"/>
      <c r="D710" s="28" t="s">
        <v>38</v>
      </c>
      <c r="E710" s="10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3"/>
    </row>
    <row r="711" spans="2:19" ht="15" customHeight="1">
      <c r="B711" s="401"/>
      <c r="C711" s="405"/>
      <c r="D711" s="28" t="s">
        <v>39</v>
      </c>
      <c r="E711" s="10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3"/>
    </row>
    <row r="712" spans="2:19" ht="15" customHeight="1" thickBot="1">
      <c r="B712" s="401"/>
      <c r="C712" s="405"/>
      <c r="D712" s="31" t="s">
        <v>40</v>
      </c>
      <c r="E712" s="23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1"/>
    </row>
    <row r="713" spans="2:19" ht="15" customHeight="1">
      <c r="B713" s="396"/>
      <c r="C713" s="405"/>
      <c r="D713" s="27" t="s">
        <v>41</v>
      </c>
      <c r="E713" s="11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7"/>
    </row>
    <row r="714" spans="2:19" ht="15" customHeight="1">
      <c r="B714" s="396"/>
      <c r="C714" s="405"/>
      <c r="D714" s="28" t="s">
        <v>42</v>
      </c>
      <c r="E714" s="10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3"/>
    </row>
    <row r="715" spans="2:19" ht="15" customHeight="1">
      <c r="B715" s="396"/>
      <c r="C715" s="405"/>
      <c r="D715" s="28" t="s">
        <v>43</v>
      </c>
      <c r="E715" s="10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3"/>
    </row>
    <row r="716" spans="2:19" ht="15" customHeight="1">
      <c r="B716" s="396"/>
      <c r="C716" s="405"/>
      <c r="D716" s="28" t="s">
        <v>44</v>
      </c>
      <c r="E716" s="10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3"/>
    </row>
    <row r="717" spans="2:19" ht="15" customHeight="1">
      <c r="B717" s="396"/>
      <c r="C717" s="405"/>
      <c r="D717" s="28" t="s">
        <v>45</v>
      </c>
      <c r="E717" s="10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3"/>
    </row>
    <row r="718" spans="2:19" ht="15" customHeight="1">
      <c r="B718" s="396"/>
      <c r="C718" s="405"/>
      <c r="D718" s="28" t="s">
        <v>46</v>
      </c>
      <c r="E718" s="10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3"/>
    </row>
    <row r="719" spans="2:19" ht="15" customHeight="1">
      <c r="B719" s="396"/>
      <c r="C719" s="405"/>
      <c r="D719" s="28" t="s">
        <v>47</v>
      </c>
      <c r="E719" s="10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3"/>
    </row>
    <row r="720" spans="2:19" ht="15" customHeight="1">
      <c r="B720" s="396"/>
      <c r="C720" s="405"/>
      <c r="D720" s="28" t="s">
        <v>48</v>
      </c>
      <c r="E720" s="10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3"/>
    </row>
    <row r="721" spans="2:19" ht="15" customHeight="1">
      <c r="B721" s="396"/>
      <c r="C721" s="405"/>
      <c r="D721" s="28" t="s">
        <v>49</v>
      </c>
      <c r="E721" s="10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3"/>
    </row>
    <row r="722" spans="2:19" ht="15" customHeight="1">
      <c r="B722" s="396"/>
      <c r="C722" s="405"/>
      <c r="D722" s="28" t="s">
        <v>50</v>
      </c>
      <c r="E722" s="10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3"/>
    </row>
    <row r="723" spans="2:19" ht="15" customHeight="1">
      <c r="B723" s="396"/>
      <c r="C723" s="405"/>
      <c r="D723" s="28" t="s">
        <v>51</v>
      </c>
      <c r="E723" s="10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3"/>
    </row>
    <row r="724" spans="2:19" ht="15" customHeight="1">
      <c r="B724" s="396"/>
      <c r="C724" s="405"/>
      <c r="D724" s="28" t="s">
        <v>52</v>
      </c>
      <c r="E724" s="10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3"/>
    </row>
    <row r="725" spans="2:19" ht="15" customHeight="1">
      <c r="B725" s="396"/>
      <c r="C725" s="405"/>
      <c r="D725" s="28" t="s">
        <v>53</v>
      </c>
      <c r="E725" s="10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3"/>
    </row>
    <row r="726" spans="2:19" ht="15" customHeight="1">
      <c r="B726" s="396"/>
      <c r="C726" s="406"/>
      <c r="D726" s="32" t="s">
        <v>54</v>
      </c>
      <c r="E726" s="13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5"/>
    </row>
    <row r="727" spans="2:21" ht="15" customHeight="1">
      <c r="B727" s="397"/>
      <c r="C727" s="404">
        <v>42663</v>
      </c>
      <c r="D727" s="27" t="s">
        <v>31</v>
      </c>
      <c r="E727" s="11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7"/>
      <c r="U727" t="s">
        <v>310</v>
      </c>
    </row>
    <row r="728" spans="2:21" ht="15" customHeight="1">
      <c r="B728" s="398"/>
      <c r="C728" s="405"/>
      <c r="D728" s="28" t="s">
        <v>32</v>
      </c>
      <c r="E728" s="10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3"/>
      <c r="U728" t="s">
        <v>311</v>
      </c>
    </row>
    <row r="729" spans="2:21" ht="15" customHeight="1">
      <c r="B729" s="398"/>
      <c r="C729" s="405"/>
      <c r="D729" s="28" t="s">
        <v>33</v>
      </c>
      <c r="E729" s="10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3"/>
      <c r="U729" t="s">
        <v>312</v>
      </c>
    </row>
    <row r="730" spans="2:21" ht="15" customHeight="1">
      <c r="B730" s="398"/>
      <c r="C730" s="405"/>
      <c r="D730" s="28" t="s">
        <v>34</v>
      </c>
      <c r="E730" s="10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3"/>
      <c r="U730" t="s">
        <v>313</v>
      </c>
    </row>
    <row r="731" spans="2:21" ht="15" customHeight="1">
      <c r="B731" s="398"/>
      <c r="C731" s="405"/>
      <c r="D731" s="28" t="s">
        <v>35</v>
      </c>
      <c r="E731" s="10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3"/>
      <c r="U731" t="s">
        <v>314</v>
      </c>
    </row>
    <row r="732" spans="2:21" ht="15" customHeight="1">
      <c r="B732" s="398"/>
      <c r="C732" s="405"/>
      <c r="D732" s="28" t="s">
        <v>36</v>
      </c>
      <c r="E732" s="10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3"/>
      <c r="U732" t="s">
        <v>315</v>
      </c>
    </row>
    <row r="733" spans="2:21" ht="15" customHeight="1">
      <c r="B733" s="398"/>
      <c r="C733" s="405"/>
      <c r="D733" s="28" t="s">
        <v>37</v>
      </c>
      <c r="E733" s="10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3"/>
      <c r="U733" t="s">
        <v>316</v>
      </c>
    </row>
    <row r="734" spans="2:19" ht="15" customHeight="1">
      <c r="B734" s="398"/>
      <c r="C734" s="405"/>
      <c r="D734" s="28" t="s">
        <v>38</v>
      </c>
      <c r="E734" s="10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3"/>
    </row>
    <row r="735" spans="2:19" ht="15" customHeight="1">
      <c r="B735" s="398"/>
      <c r="C735" s="405"/>
      <c r="D735" s="28" t="s">
        <v>39</v>
      </c>
      <c r="E735" s="10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3"/>
    </row>
    <row r="736" spans="2:19" ht="15" customHeight="1" thickBot="1">
      <c r="B736" s="399"/>
      <c r="C736" s="405"/>
      <c r="D736" s="29" t="s">
        <v>40</v>
      </c>
      <c r="E736" s="12"/>
      <c r="F736" s="8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1"/>
    </row>
    <row r="737" spans="2:19" ht="15" customHeight="1">
      <c r="B737" s="401"/>
      <c r="C737" s="405"/>
      <c r="D737" s="30" t="s">
        <v>41</v>
      </c>
      <c r="E737" s="22"/>
      <c r="F737" s="19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7"/>
    </row>
    <row r="738" spans="2:19" ht="15" customHeight="1">
      <c r="B738" s="401"/>
      <c r="C738" s="405"/>
      <c r="D738" s="28" t="s">
        <v>42</v>
      </c>
      <c r="E738" s="10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3"/>
    </row>
    <row r="739" spans="2:19" ht="15" customHeight="1">
      <c r="B739" s="401"/>
      <c r="C739" s="405"/>
      <c r="D739" s="28" t="s">
        <v>43</v>
      </c>
      <c r="E739" s="10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3"/>
    </row>
    <row r="740" spans="2:19" ht="15" customHeight="1">
      <c r="B740" s="401"/>
      <c r="C740" s="405"/>
      <c r="D740" s="28" t="s">
        <v>44</v>
      </c>
      <c r="E740" s="10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3"/>
    </row>
    <row r="741" spans="2:19" ht="15" customHeight="1">
      <c r="B741" s="401"/>
      <c r="C741" s="405"/>
      <c r="D741" s="28" t="s">
        <v>45</v>
      </c>
      <c r="E741" s="10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3"/>
    </row>
    <row r="742" spans="2:19" ht="15" customHeight="1">
      <c r="B742" s="401"/>
      <c r="C742" s="405"/>
      <c r="D742" s="28" t="s">
        <v>46</v>
      </c>
      <c r="E742" s="10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3"/>
    </row>
    <row r="743" spans="2:19" ht="15" customHeight="1">
      <c r="B743" s="401"/>
      <c r="C743" s="405"/>
      <c r="D743" s="28" t="s">
        <v>47</v>
      </c>
      <c r="E743" s="10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3"/>
    </row>
    <row r="744" spans="2:19" ht="15" customHeight="1">
      <c r="B744" s="401"/>
      <c r="C744" s="405"/>
      <c r="D744" s="28" t="s">
        <v>48</v>
      </c>
      <c r="E744" s="10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3"/>
    </row>
    <row r="745" spans="2:19" ht="15" customHeight="1">
      <c r="B745" s="401"/>
      <c r="C745" s="405"/>
      <c r="D745" s="28" t="s">
        <v>49</v>
      </c>
      <c r="E745" s="10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3"/>
    </row>
    <row r="746" spans="2:19" ht="15" customHeight="1">
      <c r="B746" s="401"/>
      <c r="C746" s="405"/>
      <c r="D746" s="28" t="s">
        <v>50</v>
      </c>
      <c r="E746" s="10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3"/>
    </row>
    <row r="747" spans="2:19" ht="15" customHeight="1">
      <c r="B747" s="401"/>
      <c r="C747" s="405"/>
      <c r="D747" s="28" t="s">
        <v>51</v>
      </c>
      <c r="E747" s="10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3"/>
    </row>
    <row r="748" spans="2:19" ht="15" customHeight="1">
      <c r="B748" s="401"/>
      <c r="C748" s="405"/>
      <c r="D748" s="28" t="s">
        <v>52</v>
      </c>
      <c r="E748" s="10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3"/>
    </row>
    <row r="749" spans="2:19" ht="15" customHeight="1">
      <c r="B749" s="401"/>
      <c r="C749" s="405"/>
      <c r="D749" s="28" t="s">
        <v>53</v>
      </c>
      <c r="E749" s="10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3"/>
    </row>
    <row r="750" spans="2:19" ht="15" customHeight="1">
      <c r="B750" s="401"/>
      <c r="C750" s="406"/>
      <c r="D750" s="28" t="s">
        <v>54</v>
      </c>
      <c r="E750" s="10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3"/>
    </row>
    <row r="751" spans="2:19" ht="15" customHeight="1">
      <c r="B751" s="401"/>
      <c r="C751" s="404">
        <v>42664</v>
      </c>
      <c r="D751" s="28" t="s">
        <v>31</v>
      </c>
      <c r="E751" s="10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3"/>
    </row>
    <row r="752" spans="2:19" ht="15" customHeight="1">
      <c r="B752" s="401"/>
      <c r="C752" s="405"/>
      <c r="D752" s="28" t="s">
        <v>32</v>
      </c>
      <c r="E752" s="10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3"/>
    </row>
    <row r="753" spans="2:19" ht="15" customHeight="1">
      <c r="B753" s="401"/>
      <c r="C753" s="405"/>
      <c r="D753" s="28" t="s">
        <v>33</v>
      </c>
      <c r="E753" s="10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3"/>
    </row>
    <row r="754" spans="2:19" ht="15" customHeight="1">
      <c r="B754" s="401"/>
      <c r="C754" s="405"/>
      <c r="D754" s="28" t="s">
        <v>34</v>
      </c>
      <c r="E754" s="10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3"/>
    </row>
    <row r="755" spans="2:19" ht="15" customHeight="1">
      <c r="B755" s="401"/>
      <c r="C755" s="405"/>
      <c r="D755" s="28" t="s">
        <v>35</v>
      </c>
      <c r="E755" s="10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3"/>
    </row>
    <row r="756" spans="2:19" ht="15" customHeight="1">
      <c r="B756" s="401"/>
      <c r="C756" s="405"/>
      <c r="D756" s="28" t="s">
        <v>36</v>
      </c>
      <c r="E756" s="10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3"/>
    </row>
    <row r="757" spans="2:19" ht="15" customHeight="1">
      <c r="B757" s="401"/>
      <c r="C757" s="405"/>
      <c r="D757" s="28" t="s">
        <v>37</v>
      </c>
      <c r="E757" s="10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3"/>
    </row>
    <row r="758" spans="2:19" ht="15" customHeight="1">
      <c r="B758" s="401"/>
      <c r="C758" s="405"/>
      <c r="D758" s="28" t="s">
        <v>38</v>
      </c>
      <c r="E758" s="10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3"/>
    </row>
    <row r="759" spans="2:19" ht="15" customHeight="1">
      <c r="B759" s="401"/>
      <c r="C759" s="405"/>
      <c r="D759" s="28" t="s">
        <v>39</v>
      </c>
      <c r="E759" s="10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3"/>
    </row>
    <row r="760" spans="2:19" ht="15" customHeight="1" thickBot="1">
      <c r="B760" s="401"/>
      <c r="C760" s="405"/>
      <c r="D760" s="31" t="s">
        <v>40</v>
      </c>
      <c r="E760" s="23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1"/>
    </row>
    <row r="761" spans="2:19" ht="15" customHeight="1">
      <c r="B761" s="401"/>
      <c r="C761" s="405"/>
      <c r="D761" s="27" t="s">
        <v>41</v>
      </c>
      <c r="E761" s="11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7"/>
    </row>
    <row r="762" spans="2:19" ht="15" customHeight="1">
      <c r="B762" s="401"/>
      <c r="C762" s="405"/>
      <c r="D762" s="28" t="s">
        <v>42</v>
      </c>
      <c r="E762" s="10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3"/>
    </row>
    <row r="763" spans="2:19" ht="15" customHeight="1">
      <c r="B763" s="401"/>
      <c r="C763" s="405"/>
      <c r="D763" s="28" t="s">
        <v>43</v>
      </c>
      <c r="E763" s="10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3"/>
    </row>
    <row r="764" spans="2:19" ht="15" customHeight="1">
      <c r="B764" s="401"/>
      <c r="C764" s="405"/>
      <c r="D764" s="28" t="s">
        <v>44</v>
      </c>
      <c r="E764" s="10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3"/>
    </row>
    <row r="765" spans="2:19" ht="15" customHeight="1">
      <c r="B765" s="401"/>
      <c r="C765" s="405"/>
      <c r="D765" s="28" t="s">
        <v>45</v>
      </c>
      <c r="E765" s="10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3"/>
    </row>
    <row r="766" spans="2:19" ht="15" customHeight="1">
      <c r="B766" s="401"/>
      <c r="C766" s="405"/>
      <c r="D766" s="28" t="s">
        <v>46</v>
      </c>
      <c r="E766" s="10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3"/>
    </row>
    <row r="767" spans="2:19" ht="15" customHeight="1">
      <c r="B767" s="401"/>
      <c r="C767" s="405"/>
      <c r="D767" s="28" t="s">
        <v>47</v>
      </c>
      <c r="E767" s="10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3"/>
    </row>
    <row r="768" spans="2:19" ht="15" customHeight="1">
      <c r="B768" s="401"/>
      <c r="C768" s="405"/>
      <c r="D768" s="28" t="s">
        <v>48</v>
      </c>
      <c r="E768" s="10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3"/>
    </row>
    <row r="769" spans="2:19" ht="15" customHeight="1">
      <c r="B769" s="401"/>
      <c r="C769" s="405"/>
      <c r="D769" s="28" t="s">
        <v>49</v>
      </c>
      <c r="E769" s="10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3"/>
    </row>
    <row r="770" spans="2:19" ht="15" customHeight="1">
      <c r="B770" s="401"/>
      <c r="C770" s="405"/>
      <c r="D770" s="28" t="s">
        <v>50</v>
      </c>
      <c r="E770" s="10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3"/>
    </row>
    <row r="771" spans="2:19" ht="15" customHeight="1">
      <c r="B771" s="401"/>
      <c r="C771" s="405"/>
      <c r="D771" s="28" t="s">
        <v>51</v>
      </c>
      <c r="E771" s="10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3"/>
    </row>
    <row r="772" spans="2:19" ht="15" customHeight="1">
      <c r="B772" s="401"/>
      <c r="C772" s="405"/>
      <c r="D772" s="28" t="s">
        <v>52</v>
      </c>
      <c r="E772" s="10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3"/>
    </row>
    <row r="773" spans="2:19" ht="15" customHeight="1">
      <c r="B773" s="401"/>
      <c r="C773" s="405"/>
      <c r="D773" s="28" t="s">
        <v>53</v>
      </c>
      <c r="E773" s="10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3"/>
    </row>
    <row r="774" spans="2:19" ht="15" customHeight="1">
      <c r="B774" s="401"/>
      <c r="C774" s="406"/>
      <c r="D774" s="28" t="s">
        <v>54</v>
      </c>
      <c r="E774" s="10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3"/>
    </row>
    <row r="775" spans="2:19" ht="15" customHeight="1">
      <c r="B775" s="401"/>
      <c r="C775" s="404">
        <v>42665</v>
      </c>
      <c r="D775" s="28" t="s">
        <v>31</v>
      </c>
      <c r="E775" s="10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3"/>
    </row>
    <row r="776" spans="2:19" ht="15" customHeight="1">
      <c r="B776" s="401"/>
      <c r="C776" s="405"/>
      <c r="D776" s="28" t="s">
        <v>32</v>
      </c>
      <c r="E776" s="10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3"/>
    </row>
    <row r="777" spans="2:19" ht="15" customHeight="1">
      <c r="B777" s="401"/>
      <c r="C777" s="405"/>
      <c r="D777" s="28" t="s">
        <v>33</v>
      </c>
      <c r="E777" s="10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3"/>
    </row>
    <row r="778" spans="2:19" ht="15" customHeight="1">
      <c r="B778" s="401"/>
      <c r="C778" s="405"/>
      <c r="D778" s="28" t="s">
        <v>34</v>
      </c>
      <c r="E778" s="10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3"/>
    </row>
    <row r="779" spans="2:19" ht="15" customHeight="1">
      <c r="B779" s="401"/>
      <c r="C779" s="405"/>
      <c r="D779" s="28" t="s">
        <v>35</v>
      </c>
      <c r="E779" s="10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3"/>
    </row>
    <row r="780" spans="2:19" ht="15" customHeight="1">
      <c r="B780" s="401"/>
      <c r="C780" s="405"/>
      <c r="D780" s="28" t="s">
        <v>36</v>
      </c>
      <c r="E780" s="10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3"/>
    </row>
    <row r="781" spans="2:19" ht="15" customHeight="1">
      <c r="B781" s="401"/>
      <c r="C781" s="405"/>
      <c r="D781" s="28" t="s">
        <v>37</v>
      </c>
      <c r="E781" s="10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3"/>
    </row>
    <row r="782" spans="2:19" ht="15" customHeight="1">
      <c r="B782" s="401"/>
      <c r="C782" s="405"/>
      <c r="D782" s="28" t="s">
        <v>38</v>
      </c>
      <c r="E782" s="10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3"/>
    </row>
    <row r="783" spans="2:19" ht="15" customHeight="1">
      <c r="B783" s="401"/>
      <c r="C783" s="405"/>
      <c r="D783" s="28" t="s">
        <v>39</v>
      </c>
      <c r="E783" s="10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3"/>
    </row>
    <row r="784" spans="2:19" ht="15" customHeight="1" thickBot="1">
      <c r="B784" s="401"/>
      <c r="C784" s="405"/>
      <c r="D784" s="31" t="s">
        <v>40</v>
      </c>
      <c r="E784" s="23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1"/>
    </row>
    <row r="785" spans="2:19" ht="15" customHeight="1">
      <c r="B785" s="401"/>
      <c r="C785" s="405"/>
      <c r="D785" s="27" t="s">
        <v>41</v>
      </c>
      <c r="E785" s="11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7"/>
    </row>
    <row r="786" spans="2:19" ht="15" customHeight="1">
      <c r="B786" s="401"/>
      <c r="C786" s="405"/>
      <c r="D786" s="28" t="s">
        <v>42</v>
      </c>
      <c r="E786" s="10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3"/>
    </row>
    <row r="787" spans="2:19" ht="15" customHeight="1">
      <c r="B787" s="401"/>
      <c r="C787" s="405"/>
      <c r="D787" s="28" t="s">
        <v>43</v>
      </c>
      <c r="E787" s="10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3"/>
    </row>
    <row r="788" spans="2:19" ht="15" customHeight="1">
      <c r="B788" s="401"/>
      <c r="C788" s="405"/>
      <c r="D788" s="28" t="s">
        <v>44</v>
      </c>
      <c r="E788" s="10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3"/>
    </row>
    <row r="789" spans="2:19" ht="15" customHeight="1">
      <c r="B789" s="401"/>
      <c r="C789" s="405"/>
      <c r="D789" s="28" t="s">
        <v>45</v>
      </c>
      <c r="E789" s="10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3"/>
    </row>
    <row r="790" spans="2:19" ht="15" customHeight="1">
      <c r="B790" s="401"/>
      <c r="C790" s="405"/>
      <c r="D790" s="28" t="s">
        <v>46</v>
      </c>
      <c r="E790" s="10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3"/>
    </row>
    <row r="791" spans="2:19" ht="15" customHeight="1">
      <c r="B791" s="401"/>
      <c r="C791" s="405"/>
      <c r="D791" s="28" t="s">
        <v>47</v>
      </c>
      <c r="E791" s="10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3"/>
    </row>
    <row r="792" spans="2:19" ht="15" customHeight="1">
      <c r="B792" s="401"/>
      <c r="C792" s="405"/>
      <c r="D792" s="28" t="s">
        <v>48</v>
      </c>
      <c r="E792" s="10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3"/>
    </row>
    <row r="793" spans="2:19" ht="15" customHeight="1">
      <c r="B793" s="401"/>
      <c r="C793" s="405"/>
      <c r="D793" s="28" t="s">
        <v>49</v>
      </c>
      <c r="E793" s="10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3"/>
    </row>
    <row r="794" spans="2:19" ht="15" customHeight="1">
      <c r="B794" s="401"/>
      <c r="C794" s="405"/>
      <c r="D794" s="28" t="s">
        <v>50</v>
      </c>
      <c r="E794" s="10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3"/>
    </row>
    <row r="795" spans="2:19" ht="15" customHeight="1">
      <c r="B795" s="401"/>
      <c r="C795" s="405"/>
      <c r="D795" s="28" t="s">
        <v>51</v>
      </c>
      <c r="E795" s="10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3"/>
    </row>
    <row r="796" spans="2:19" ht="15" customHeight="1">
      <c r="B796" s="401"/>
      <c r="C796" s="405"/>
      <c r="D796" s="28" t="s">
        <v>52</v>
      </c>
      <c r="E796" s="10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3"/>
    </row>
    <row r="797" spans="2:19" ht="15" customHeight="1">
      <c r="B797" s="401"/>
      <c r="C797" s="405"/>
      <c r="D797" s="28" t="s">
        <v>53</v>
      </c>
      <c r="E797" s="10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3"/>
    </row>
    <row r="798" spans="2:19" ht="15" customHeight="1">
      <c r="B798" s="401"/>
      <c r="C798" s="406"/>
      <c r="D798" s="28" t="s">
        <v>54</v>
      </c>
      <c r="E798" s="10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3"/>
    </row>
    <row r="799" spans="2:19" ht="15" customHeight="1">
      <c r="B799" s="401"/>
      <c r="C799" s="404">
        <v>42666</v>
      </c>
      <c r="D799" s="28" t="s">
        <v>31</v>
      </c>
      <c r="E799" s="10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3"/>
    </row>
    <row r="800" spans="2:19" ht="15" customHeight="1">
      <c r="B800" s="401"/>
      <c r="C800" s="405"/>
      <c r="D800" s="28" t="s">
        <v>32</v>
      </c>
      <c r="E800" s="10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3"/>
    </row>
    <row r="801" spans="2:19" ht="15" customHeight="1">
      <c r="B801" s="401"/>
      <c r="C801" s="405"/>
      <c r="D801" s="28" t="s">
        <v>33</v>
      </c>
      <c r="E801" s="10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3"/>
    </row>
    <row r="802" spans="2:19" ht="15" customHeight="1">
      <c r="B802" s="401"/>
      <c r="C802" s="405"/>
      <c r="D802" s="28" t="s">
        <v>34</v>
      </c>
      <c r="E802" s="10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3"/>
    </row>
    <row r="803" spans="2:19" ht="15" customHeight="1">
      <c r="B803" s="401"/>
      <c r="C803" s="405"/>
      <c r="D803" s="28" t="s">
        <v>35</v>
      </c>
      <c r="E803" s="10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3"/>
    </row>
    <row r="804" spans="2:19" ht="15" customHeight="1">
      <c r="B804" s="401"/>
      <c r="C804" s="405"/>
      <c r="D804" s="28" t="s">
        <v>36</v>
      </c>
      <c r="E804" s="10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3"/>
    </row>
    <row r="805" spans="2:19" ht="15" customHeight="1">
      <c r="B805" s="401"/>
      <c r="C805" s="405"/>
      <c r="D805" s="28" t="s">
        <v>37</v>
      </c>
      <c r="E805" s="10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3"/>
    </row>
    <row r="806" spans="2:19" ht="15" customHeight="1">
      <c r="B806" s="401"/>
      <c r="C806" s="405"/>
      <c r="D806" s="28" t="s">
        <v>38</v>
      </c>
      <c r="E806" s="10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3"/>
    </row>
    <row r="807" spans="2:19" ht="15" customHeight="1">
      <c r="B807" s="401"/>
      <c r="C807" s="405"/>
      <c r="D807" s="28" t="s">
        <v>39</v>
      </c>
      <c r="E807" s="10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3"/>
    </row>
    <row r="808" spans="2:19" ht="15" customHeight="1" thickBot="1">
      <c r="B808" s="401"/>
      <c r="C808" s="405"/>
      <c r="D808" s="31" t="s">
        <v>40</v>
      </c>
      <c r="E808" s="23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1"/>
    </row>
    <row r="809" spans="2:19" ht="15" customHeight="1">
      <c r="B809" s="401"/>
      <c r="C809" s="405"/>
      <c r="D809" s="27" t="s">
        <v>41</v>
      </c>
      <c r="E809" s="11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7"/>
    </row>
    <row r="810" spans="2:19" ht="15" customHeight="1">
      <c r="B810" s="401"/>
      <c r="C810" s="405"/>
      <c r="D810" s="28" t="s">
        <v>42</v>
      </c>
      <c r="E810" s="10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3"/>
    </row>
    <row r="811" spans="2:19" ht="15" customHeight="1">
      <c r="B811" s="401"/>
      <c r="C811" s="405"/>
      <c r="D811" s="28" t="s">
        <v>43</v>
      </c>
      <c r="E811" s="10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3"/>
    </row>
    <row r="812" spans="2:19" ht="15" customHeight="1">
      <c r="B812" s="401"/>
      <c r="C812" s="405"/>
      <c r="D812" s="28" t="s">
        <v>44</v>
      </c>
      <c r="E812" s="10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3"/>
    </row>
    <row r="813" spans="2:19" ht="15" customHeight="1">
      <c r="B813" s="401"/>
      <c r="C813" s="405"/>
      <c r="D813" s="28" t="s">
        <v>45</v>
      </c>
      <c r="E813" s="10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3"/>
    </row>
    <row r="814" spans="2:19" ht="15" customHeight="1">
      <c r="B814" s="401"/>
      <c r="C814" s="405"/>
      <c r="D814" s="28" t="s">
        <v>46</v>
      </c>
      <c r="E814" s="10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3"/>
    </row>
    <row r="815" spans="2:19" ht="15" customHeight="1">
      <c r="B815" s="401"/>
      <c r="C815" s="405"/>
      <c r="D815" s="28" t="s">
        <v>47</v>
      </c>
      <c r="E815" s="10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3"/>
    </row>
    <row r="816" spans="2:19" ht="15" customHeight="1">
      <c r="B816" s="401"/>
      <c r="C816" s="405"/>
      <c r="D816" s="28" t="s">
        <v>48</v>
      </c>
      <c r="E816" s="10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3"/>
    </row>
    <row r="817" spans="2:19" ht="15" customHeight="1">
      <c r="B817" s="401"/>
      <c r="C817" s="405"/>
      <c r="D817" s="28" t="s">
        <v>49</v>
      </c>
      <c r="E817" s="10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3"/>
    </row>
    <row r="818" spans="2:19" ht="15" customHeight="1">
      <c r="B818" s="401"/>
      <c r="C818" s="405"/>
      <c r="D818" s="28" t="s">
        <v>50</v>
      </c>
      <c r="E818" s="10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3"/>
    </row>
    <row r="819" spans="2:19" ht="15" customHeight="1">
      <c r="B819" s="401"/>
      <c r="C819" s="405"/>
      <c r="D819" s="28" t="s">
        <v>51</v>
      </c>
      <c r="E819" s="10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3"/>
    </row>
    <row r="820" spans="2:19" ht="15" customHeight="1">
      <c r="B820" s="401"/>
      <c r="C820" s="405"/>
      <c r="D820" s="28" t="s">
        <v>52</v>
      </c>
      <c r="E820" s="10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3"/>
    </row>
    <row r="821" spans="2:19" ht="15" customHeight="1">
      <c r="B821" s="401"/>
      <c r="C821" s="405"/>
      <c r="D821" s="28" t="s">
        <v>53</v>
      </c>
      <c r="E821" s="10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3"/>
    </row>
    <row r="822" spans="2:19" ht="15" customHeight="1">
      <c r="B822" s="401"/>
      <c r="C822" s="406"/>
      <c r="D822" s="28" t="s">
        <v>54</v>
      </c>
      <c r="E822" s="10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3"/>
    </row>
    <row r="823" spans="2:19" ht="15" customHeight="1">
      <c r="B823" s="401"/>
      <c r="C823" s="404">
        <v>42667</v>
      </c>
      <c r="D823" s="28" t="s">
        <v>31</v>
      </c>
      <c r="E823" s="10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3"/>
    </row>
    <row r="824" spans="2:19" ht="15" customHeight="1">
      <c r="B824" s="401"/>
      <c r="C824" s="405"/>
      <c r="D824" s="28" t="s">
        <v>32</v>
      </c>
      <c r="E824" s="10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3"/>
    </row>
    <row r="825" spans="2:19" ht="15" customHeight="1">
      <c r="B825" s="401"/>
      <c r="C825" s="405"/>
      <c r="D825" s="28" t="s">
        <v>33</v>
      </c>
      <c r="E825" s="10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3"/>
    </row>
    <row r="826" spans="2:19" ht="15" customHeight="1">
      <c r="B826" s="401"/>
      <c r="C826" s="405"/>
      <c r="D826" s="28" t="s">
        <v>34</v>
      </c>
      <c r="E826" s="10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3"/>
    </row>
    <row r="827" spans="2:19" ht="15" customHeight="1">
      <c r="B827" s="401"/>
      <c r="C827" s="405"/>
      <c r="D827" s="28" t="s">
        <v>35</v>
      </c>
      <c r="E827" s="10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3"/>
    </row>
    <row r="828" spans="2:19" ht="15" customHeight="1">
      <c r="B828" s="401"/>
      <c r="C828" s="405"/>
      <c r="D828" s="28" t="s">
        <v>36</v>
      </c>
      <c r="E828" s="10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3"/>
    </row>
    <row r="829" spans="2:19" ht="15" customHeight="1">
      <c r="B829" s="401"/>
      <c r="C829" s="405"/>
      <c r="D829" s="28" t="s">
        <v>37</v>
      </c>
      <c r="E829" s="10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3"/>
    </row>
    <row r="830" spans="2:19" ht="15" customHeight="1">
      <c r="B830" s="401"/>
      <c r="C830" s="405"/>
      <c r="D830" s="28" t="s">
        <v>38</v>
      </c>
      <c r="E830" s="10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3"/>
    </row>
    <row r="831" spans="2:19" ht="15" customHeight="1">
      <c r="B831" s="401"/>
      <c r="C831" s="405"/>
      <c r="D831" s="28" t="s">
        <v>39</v>
      </c>
      <c r="E831" s="10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3"/>
    </row>
    <row r="832" spans="2:19" ht="15" customHeight="1" thickBot="1">
      <c r="B832" s="401"/>
      <c r="C832" s="405"/>
      <c r="D832" s="31" t="s">
        <v>40</v>
      </c>
      <c r="E832" s="23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1"/>
    </row>
    <row r="833" spans="2:19" ht="15" customHeight="1">
      <c r="B833" s="400" t="s">
        <v>66</v>
      </c>
      <c r="C833" s="405"/>
      <c r="D833" s="27" t="s">
        <v>41</v>
      </c>
      <c r="E833" s="11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7"/>
    </row>
    <row r="834" spans="2:19" ht="15" customHeight="1">
      <c r="B834" s="400"/>
      <c r="C834" s="405"/>
      <c r="D834" s="28" t="s">
        <v>42</v>
      </c>
      <c r="E834" s="10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3"/>
    </row>
    <row r="835" spans="2:19" ht="15" customHeight="1">
      <c r="B835" s="400"/>
      <c r="C835" s="405"/>
      <c r="D835" s="28" t="s">
        <v>43</v>
      </c>
      <c r="E835" s="10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3"/>
    </row>
    <row r="836" spans="2:19" ht="15" customHeight="1">
      <c r="B836" s="400"/>
      <c r="C836" s="405"/>
      <c r="D836" s="28" t="s">
        <v>44</v>
      </c>
      <c r="E836" s="10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3"/>
    </row>
    <row r="837" spans="2:19" ht="15" customHeight="1">
      <c r="B837" s="400"/>
      <c r="C837" s="405"/>
      <c r="D837" s="28" t="s">
        <v>45</v>
      </c>
      <c r="E837" s="10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3"/>
    </row>
    <row r="838" spans="2:19" ht="15" customHeight="1">
      <c r="B838" s="400"/>
      <c r="C838" s="405"/>
      <c r="D838" s="28" t="s">
        <v>46</v>
      </c>
      <c r="E838" s="10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3"/>
    </row>
    <row r="839" spans="2:19" ht="15" customHeight="1">
      <c r="B839" s="400"/>
      <c r="C839" s="405"/>
      <c r="D839" s="28" t="s">
        <v>47</v>
      </c>
      <c r="E839" s="10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3"/>
    </row>
    <row r="840" spans="2:19" ht="15" customHeight="1">
      <c r="B840" s="400"/>
      <c r="C840" s="405"/>
      <c r="D840" s="28" t="s">
        <v>48</v>
      </c>
      <c r="E840" s="10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3"/>
    </row>
    <row r="841" spans="2:19" ht="15" customHeight="1">
      <c r="B841" s="400"/>
      <c r="C841" s="405"/>
      <c r="D841" s="28" t="s">
        <v>49</v>
      </c>
      <c r="E841" s="10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3"/>
    </row>
    <row r="842" spans="2:19" ht="15" customHeight="1">
      <c r="B842" s="400"/>
      <c r="C842" s="405"/>
      <c r="D842" s="28" t="s">
        <v>50</v>
      </c>
      <c r="E842" s="10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3"/>
    </row>
    <row r="843" spans="2:19" ht="15" customHeight="1">
      <c r="B843" s="400"/>
      <c r="C843" s="405"/>
      <c r="D843" s="28" t="s">
        <v>51</v>
      </c>
      <c r="E843" s="10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3"/>
    </row>
    <row r="844" spans="2:19" ht="15" customHeight="1">
      <c r="B844" s="400"/>
      <c r="C844" s="405"/>
      <c r="D844" s="28" t="s">
        <v>52</v>
      </c>
      <c r="E844" s="10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3"/>
    </row>
    <row r="845" spans="2:19" ht="15" customHeight="1">
      <c r="B845" s="400"/>
      <c r="C845" s="405"/>
      <c r="D845" s="28" t="s">
        <v>53</v>
      </c>
      <c r="E845" s="10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3"/>
    </row>
    <row r="846" spans="2:19" ht="15" customHeight="1">
      <c r="B846" s="400"/>
      <c r="C846" s="406"/>
      <c r="D846" s="28" t="s">
        <v>54</v>
      </c>
      <c r="E846" s="10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3"/>
    </row>
    <row r="847" spans="2:19" ht="15" customHeight="1">
      <c r="B847" s="400"/>
      <c r="C847" s="404">
        <v>42668</v>
      </c>
      <c r="D847" s="27" t="s">
        <v>31</v>
      </c>
      <c r="E847" s="11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7"/>
    </row>
    <row r="848" spans="2:19" ht="15" customHeight="1">
      <c r="B848" s="400"/>
      <c r="C848" s="405"/>
      <c r="D848" s="28" t="s">
        <v>32</v>
      </c>
      <c r="E848" s="10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3"/>
    </row>
    <row r="849" spans="2:19" ht="15" customHeight="1">
      <c r="B849" s="400"/>
      <c r="C849" s="405"/>
      <c r="D849" s="28" t="s">
        <v>33</v>
      </c>
      <c r="E849" s="10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3"/>
    </row>
    <row r="850" spans="2:19" ht="15" customHeight="1">
      <c r="B850" s="400"/>
      <c r="C850" s="405"/>
      <c r="D850" s="28" t="s">
        <v>34</v>
      </c>
      <c r="E850" s="10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3"/>
    </row>
    <row r="851" spans="2:19" ht="15" customHeight="1">
      <c r="B851" s="400"/>
      <c r="C851" s="405"/>
      <c r="D851" s="28" t="s">
        <v>35</v>
      </c>
      <c r="E851" s="10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3"/>
    </row>
    <row r="852" spans="2:19" ht="15" customHeight="1">
      <c r="B852" s="400"/>
      <c r="C852" s="405"/>
      <c r="D852" s="28" t="s">
        <v>36</v>
      </c>
      <c r="E852" s="10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3"/>
    </row>
    <row r="853" spans="2:19" ht="15" customHeight="1">
      <c r="B853" s="400"/>
      <c r="C853" s="405"/>
      <c r="D853" s="28" t="s">
        <v>37</v>
      </c>
      <c r="E853" s="10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3"/>
    </row>
    <row r="854" spans="2:19" ht="15" customHeight="1">
      <c r="B854" s="400"/>
      <c r="C854" s="405"/>
      <c r="D854" s="28" t="s">
        <v>38</v>
      </c>
      <c r="E854" s="10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3"/>
    </row>
    <row r="855" spans="2:19" ht="15" customHeight="1">
      <c r="B855" s="400"/>
      <c r="C855" s="405"/>
      <c r="D855" s="28" t="s">
        <v>39</v>
      </c>
      <c r="E855" s="10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3"/>
    </row>
    <row r="856" spans="2:19" ht="15" customHeight="1" thickBot="1">
      <c r="B856" s="400"/>
      <c r="C856" s="405"/>
      <c r="D856" s="31" t="s">
        <v>40</v>
      </c>
      <c r="E856" s="23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1"/>
    </row>
    <row r="857" spans="2:19" ht="15" customHeight="1">
      <c r="B857" s="400" t="s">
        <v>66</v>
      </c>
      <c r="C857" s="405"/>
      <c r="D857" s="27" t="s">
        <v>41</v>
      </c>
      <c r="E857" s="11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7"/>
    </row>
    <row r="858" spans="2:19" ht="15" customHeight="1">
      <c r="B858" s="400"/>
      <c r="C858" s="405"/>
      <c r="D858" s="28" t="s">
        <v>42</v>
      </c>
      <c r="E858" s="10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3"/>
    </row>
    <row r="859" spans="2:19" ht="15" customHeight="1">
      <c r="B859" s="400"/>
      <c r="C859" s="405"/>
      <c r="D859" s="28" t="s">
        <v>43</v>
      </c>
      <c r="E859" s="10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3"/>
    </row>
    <row r="860" spans="2:19" ht="15" customHeight="1">
      <c r="B860" s="400"/>
      <c r="C860" s="405"/>
      <c r="D860" s="28" t="s">
        <v>44</v>
      </c>
      <c r="E860" s="10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3"/>
    </row>
    <row r="861" spans="2:19" ht="15" customHeight="1">
      <c r="B861" s="400"/>
      <c r="C861" s="405"/>
      <c r="D861" s="28" t="s">
        <v>45</v>
      </c>
      <c r="E861" s="10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3"/>
    </row>
    <row r="862" spans="2:19" ht="15" customHeight="1">
      <c r="B862" s="400"/>
      <c r="C862" s="405"/>
      <c r="D862" s="28" t="s">
        <v>46</v>
      </c>
      <c r="E862" s="10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3"/>
    </row>
    <row r="863" spans="2:19" ht="15" customHeight="1">
      <c r="B863" s="400"/>
      <c r="C863" s="405"/>
      <c r="D863" s="28" t="s">
        <v>47</v>
      </c>
      <c r="E863" s="10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3"/>
    </row>
    <row r="864" spans="2:19" ht="15" customHeight="1">
      <c r="B864" s="400"/>
      <c r="C864" s="405"/>
      <c r="D864" s="28" t="s">
        <v>48</v>
      </c>
      <c r="E864" s="10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3"/>
    </row>
    <row r="865" spans="2:19" ht="15" customHeight="1">
      <c r="B865" s="400"/>
      <c r="C865" s="405"/>
      <c r="D865" s="28" t="s">
        <v>49</v>
      </c>
      <c r="E865" s="10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3"/>
    </row>
    <row r="866" spans="2:19" ht="15" customHeight="1">
      <c r="B866" s="400"/>
      <c r="C866" s="405"/>
      <c r="D866" s="28" t="s">
        <v>50</v>
      </c>
      <c r="E866" s="10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3"/>
    </row>
    <row r="867" spans="2:19" ht="15" customHeight="1">
      <c r="B867" s="400"/>
      <c r="C867" s="405"/>
      <c r="D867" s="28" t="s">
        <v>51</v>
      </c>
      <c r="E867" s="10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3"/>
    </row>
    <row r="868" spans="2:19" ht="15" customHeight="1">
      <c r="B868" s="400"/>
      <c r="C868" s="405"/>
      <c r="D868" s="28" t="s">
        <v>52</v>
      </c>
      <c r="E868" s="10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3"/>
    </row>
    <row r="869" spans="2:19" ht="15" customHeight="1">
      <c r="B869" s="400"/>
      <c r="C869" s="405"/>
      <c r="D869" s="28" t="s">
        <v>53</v>
      </c>
      <c r="E869" s="10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3"/>
    </row>
    <row r="870" spans="2:19" ht="15" customHeight="1">
      <c r="B870" s="400"/>
      <c r="C870" s="406"/>
      <c r="D870" s="28" t="s">
        <v>54</v>
      </c>
      <c r="E870" s="10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3"/>
    </row>
    <row r="871" spans="2:19" ht="15" customHeight="1">
      <c r="B871" s="400"/>
      <c r="C871" s="404">
        <v>42669</v>
      </c>
      <c r="D871" s="28" t="s">
        <v>31</v>
      </c>
      <c r="E871" s="10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3"/>
    </row>
    <row r="872" spans="2:19" ht="15" customHeight="1">
      <c r="B872" s="400"/>
      <c r="C872" s="405"/>
      <c r="D872" s="28" t="s">
        <v>32</v>
      </c>
      <c r="E872" s="10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3"/>
    </row>
    <row r="873" spans="2:19" ht="15" customHeight="1">
      <c r="B873" s="400"/>
      <c r="C873" s="405"/>
      <c r="D873" s="28" t="s">
        <v>33</v>
      </c>
      <c r="E873" s="10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3"/>
    </row>
    <row r="874" spans="2:19" ht="15" customHeight="1">
      <c r="B874" s="400"/>
      <c r="C874" s="405"/>
      <c r="D874" s="28" t="s">
        <v>34</v>
      </c>
      <c r="E874" s="10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3"/>
    </row>
    <row r="875" spans="2:19" ht="15" customHeight="1">
      <c r="B875" s="400"/>
      <c r="C875" s="405"/>
      <c r="D875" s="28" t="s">
        <v>35</v>
      </c>
      <c r="E875" s="10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3"/>
    </row>
    <row r="876" spans="2:19" ht="15" customHeight="1">
      <c r="B876" s="400"/>
      <c r="C876" s="405"/>
      <c r="D876" s="28" t="s">
        <v>36</v>
      </c>
      <c r="E876" s="10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3"/>
    </row>
    <row r="877" spans="2:19" ht="15" customHeight="1">
      <c r="B877" s="400"/>
      <c r="C877" s="405"/>
      <c r="D877" s="28" t="s">
        <v>37</v>
      </c>
      <c r="E877" s="10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3"/>
    </row>
    <row r="878" spans="2:19" ht="15" customHeight="1">
      <c r="B878" s="400"/>
      <c r="C878" s="405"/>
      <c r="D878" s="28" t="s">
        <v>38</v>
      </c>
      <c r="E878" s="10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3"/>
    </row>
    <row r="879" spans="2:19" ht="15" customHeight="1">
      <c r="B879" s="400"/>
      <c r="C879" s="405"/>
      <c r="D879" s="28" t="s">
        <v>39</v>
      </c>
      <c r="E879" s="10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3"/>
    </row>
    <row r="880" spans="2:19" ht="15" customHeight="1" thickBot="1">
      <c r="B880" s="400"/>
      <c r="C880" s="405"/>
      <c r="D880" s="31" t="s">
        <v>40</v>
      </c>
      <c r="E880" s="23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1"/>
    </row>
    <row r="881" spans="2:19" ht="15" customHeight="1">
      <c r="B881" s="400" t="s">
        <v>66</v>
      </c>
      <c r="C881" s="405"/>
      <c r="D881" s="27" t="s">
        <v>41</v>
      </c>
      <c r="E881" s="11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7"/>
    </row>
    <row r="882" spans="2:19" ht="15" customHeight="1">
      <c r="B882" s="400"/>
      <c r="C882" s="405"/>
      <c r="D882" s="28" t="s">
        <v>42</v>
      </c>
      <c r="E882" s="10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3"/>
    </row>
    <row r="883" spans="2:19" ht="15" customHeight="1">
      <c r="B883" s="400"/>
      <c r="C883" s="405"/>
      <c r="D883" s="28" t="s">
        <v>43</v>
      </c>
      <c r="E883" s="10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3"/>
    </row>
    <row r="884" spans="2:19" ht="15" customHeight="1">
      <c r="B884" s="400"/>
      <c r="C884" s="405"/>
      <c r="D884" s="28" t="s">
        <v>44</v>
      </c>
      <c r="E884" s="10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3"/>
    </row>
    <row r="885" spans="2:19" ht="15" customHeight="1">
      <c r="B885" s="400"/>
      <c r="C885" s="405"/>
      <c r="D885" s="28" t="s">
        <v>45</v>
      </c>
      <c r="E885" s="10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3"/>
    </row>
    <row r="886" spans="2:19" ht="15" customHeight="1">
      <c r="B886" s="400"/>
      <c r="C886" s="405"/>
      <c r="D886" s="28" t="s">
        <v>46</v>
      </c>
      <c r="E886" s="10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3"/>
    </row>
    <row r="887" spans="2:19" ht="15" customHeight="1">
      <c r="B887" s="400"/>
      <c r="C887" s="405"/>
      <c r="D887" s="28" t="s">
        <v>47</v>
      </c>
      <c r="E887" s="10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3"/>
    </row>
    <row r="888" spans="2:19" ht="15" customHeight="1">
      <c r="B888" s="400"/>
      <c r="C888" s="405"/>
      <c r="D888" s="28" t="s">
        <v>48</v>
      </c>
      <c r="E888" s="10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3"/>
    </row>
    <row r="889" spans="2:19" ht="15" customHeight="1">
      <c r="B889" s="400"/>
      <c r="C889" s="405"/>
      <c r="D889" s="28" t="s">
        <v>49</v>
      </c>
      <c r="E889" s="10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3"/>
    </row>
    <row r="890" spans="2:19" ht="15" customHeight="1">
      <c r="B890" s="400"/>
      <c r="C890" s="405"/>
      <c r="D890" s="28" t="s">
        <v>50</v>
      </c>
      <c r="E890" s="10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3"/>
    </row>
    <row r="891" spans="2:19" ht="15" customHeight="1">
      <c r="B891" s="400"/>
      <c r="C891" s="405"/>
      <c r="D891" s="28" t="s">
        <v>51</v>
      </c>
      <c r="E891" s="10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3"/>
    </row>
    <row r="892" spans="2:19" ht="15" customHeight="1">
      <c r="B892" s="400"/>
      <c r="C892" s="405"/>
      <c r="D892" s="28" t="s">
        <v>52</v>
      </c>
      <c r="E892" s="10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3"/>
    </row>
    <row r="893" spans="2:19" ht="15" customHeight="1">
      <c r="B893" s="400"/>
      <c r="C893" s="405"/>
      <c r="D893" s="28" t="s">
        <v>53</v>
      </c>
      <c r="E893" s="10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3"/>
    </row>
    <row r="894" spans="2:19" ht="15" customHeight="1">
      <c r="B894" s="400"/>
      <c r="C894" s="406"/>
      <c r="D894" s="28" t="s">
        <v>54</v>
      </c>
      <c r="E894" s="10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3"/>
    </row>
    <row r="895" spans="2:19" ht="15" customHeight="1">
      <c r="B895" s="400"/>
      <c r="C895" s="404">
        <v>42670</v>
      </c>
      <c r="D895" s="28" t="s">
        <v>31</v>
      </c>
      <c r="E895" s="10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3"/>
    </row>
    <row r="896" spans="2:19" ht="15" customHeight="1">
      <c r="B896" s="400"/>
      <c r="C896" s="405"/>
      <c r="D896" s="28" t="s">
        <v>32</v>
      </c>
      <c r="E896" s="10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3"/>
    </row>
    <row r="897" spans="2:19" ht="15" customHeight="1">
      <c r="B897" s="400"/>
      <c r="C897" s="405"/>
      <c r="D897" s="28" t="s">
        <v>33</v>
      </c>
      <c r="E897" s="10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3"/>
    </row>
    <row r="898" spans="2:19" ht="15" customHeight="1">
      <c r="B898" s="400"/>
      <c r="C898" s="405"/>
      <c r="D898" s="28" t="s">
        <v>34</v>
      </c>
      <c r="E898" s="10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3"/>
    </row>
    <row r="899" spans="2:19" ht="15" customHeight="1">
      <c r="B899" s="400"/>
      <c r="C899" s="405"/>
      <c r="D899" s="28" t="s">
        <v>35</v>
      </c>
      <c r="E899" s="10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3"/>
    </row>
    <row r="900" spans="2:19" ht="15" customHeight="1">
      <c r="B900" s="400"/>
      <c r="C900" s="405"/>
      <c r="D900" s="28" t="s">
        <v>36</v>
      </c>
      <c r="E900" s="10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3"/>
    </row>
    <row r="901" spans="2:19" ht="15" customHeight="1">
      <c r="B901" s="400"/>
      <c r="C901" s="405"/>
      <c r="D901" s="28" t="s">
        <v>37</v>
      </c>
      <c r="E901" s="10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3"/>
    </row>
    <row r="902" spans="2:19" ht="15" customHeight="1">
      <c r="B902" s="400"/>
      <c r="C902" s="405"/>
      <c r="D902" s="28" t="s">
        <v>38</v>
      </c>
      <c r="E902" s="10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3"/>
    </row>
    <row r="903" spans="2:19" ht="15" customHeight="1">
      <c r="B903" s="400"/>
      <c r="C903" s="405"/>
      <c r="D903" s="28" t="s">
        <v>39</v>
      </c>
      <c r="E903" s="10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3"/>
    </row>
    <row r="904" spans="2:19" ht="15" customHeight="1" thickBot="1">
      <c r="B904" s="400"/>
      <c r="C904" s="405"/>
      <c r="D904" s="31" t="s">
        <v>40</v>
      </c>
      <c r="E904" s="23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1"/>
    </row>
    <row r="905" spans="2:19" ht="15" customHeight="1">
      <c r="B905" s="400" t="s">
        <v>66</v>
      </c>
      <c r="C905" s="405"/>
      <c r="D905" s="27" t="s">
        <v>41</v>
      </c>
      <c r="E905" s="11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7"/>
    </row>
    <row r="906" spans="2:19" ht="15" customHeight="1">
      <c r="B906" s="400"/>
      <c r="C906" s="405"/>
      <c r="D906" s="28" t="s">
        <v>42</v>
      </c>
      <c r="E906" s="10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3"/>
    </row>
    <row r="907" spans="2:19" ht="15" customHeight="1">
      <c r="B907" s="400"/>
      <c r="C907" s="405"/>
      <c r="D907" s="28" t="s">
        <v>43</v>
      </c>
      <c r="E907" s="10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3"/>
    </row>
    <row r="908" spans="2:19" ht="15" customHeight="1">
      <c r="B908" s="400"/>
      <c r="C908" s="405"/>
      <c r="D908" s="28" t="s">
        <v>44</v>
      </c>
      <c r="E908" s="10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3"/>
    </row>
    <row r="909" spans="2:19" ht="15" customHeight="1">
      <c r="B909" s="400"/>
      <c r="C909" s="405"/>
      <c r="D909" s="28" t="s">
        <v>45</v>
      </c>
      <c r="E909" s="10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3"/>
    </row>
    <row r="910" spans="2:19" ht="15" customHeight="1">
      <c r="B910" s="400"/>
      <c r="C910" s="405"/>
      <c r="D910" s="28" t="s">
        <v>46</v>
      </c>
      <c r="E910" s="10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3"/>
    </row>
    <row r="911" spans="2:19" ht="15" customHeight="1">
      <c r="B911" s="400"/>
      <c r="C911" s="405"/>
      <c r="D911" s="28" t="s">
        <v>47</v>
      </c>
      <c r="E911" s="10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3"/>
    </row>
    <row r="912" spans="2:19" ht="15" customHeight="1">
      <c r="B912" s="400"/>
      <c r="C912" s="405"/>
      <c r="D912" s="28" t="s">
        <v>48</v>
      </c>
      <c r="E912" s="10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3"/>
    </row>
    <row r="913" spans="2:19" ht="15" customHeight="1">
      <c r="B913" s="400"/>
      <c r="C913" s="405"/>
      <c r="D913" s="28" t="s">
        <v>49</v>
      </c>
      <c r="E913" s="10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3"/>
    </row>
    <row r="914" spans="2:19" ht="15" customHeight="1">
      <c r="B914" s="400"/>
      <c r="C914" s="405"/>
      <c r="D914" s="28" t="s">
        <v>50</v>
      </c>
      <c r="E914" s="10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3"/>
    </row>
    <row r="915" spans="2:19" ht="15" customHeight="1">
      <c r="B915" s="400"/>
      <c r="C915" s="405"/>
      <c r="D915" s="28" t="s">
        <v>51</v>
      </c>
      <c r="E915" s="10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3"/>
    </row>
    <row r="916" spans="2:19" ht="15" customHeight="1">
      <c r="B916" s="400"/>
      <c r="C916" s="405"/>
      <c r="D916" s="28" t="s">
        <v>52</v>
      </c>
      <c r="E916" s="10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3"/>
    </row>
    <row r="917" spans="2:19" ht="15" customHeight="1">
      <c r="B917" s="400"/>
      <c r="C917" s="405"/>
      <c r="D917" s="28" t="s">
        <v>53</v>
      </c>
      <c r="E917" s="10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3"/>
    </row>
    <row r="918" spans="2:19" ht="15" customHeight="1">
      <c r="B918" s="400"/>
      <c r="C918" s="406"/>
      <c r="D918" s="28" t="s">
        <v>54</v>
      </c>
      <c r="E918" s="10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3"/>
    </row>
    <row r="919" spans="2:19" ht="15" customHeight="1">
      <c r="B919" s="400"/>
      <c r="C919" s="404">
        <v>42671</v>
      </c>
      <c r="D919" s="28" t="s">
        <v>31</v>
      </c>
      <c r="E919" s="10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3"/>
    </row>
    <row r="920" spans="2:19" ht="15" customHeight="1">
      <c r="B920" s="400"/>
      <c r="C920" s="405"/>
      <c r="D920" s="28" t="s">
        <v>32</v>
      </c>
      <c r="E920" s="10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3"/>
    </row>
    <row r="921" spans="2:19" ht="15" customHeight="1">
      <c r="B921" s="400"/>
      <c r="C921" s="405"/>
      <c r="D921" s="28" t="s">
        <v>33</v>
      </c>
      <c r="E921" s="10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3"/>
    </row>
    <row r="922" spans="2:19" ht="15" customHeight="1">
      <c r="B922" s="400"/>
      <c r="C922" s="405"/>
      <c r="D922" s="28" t="s">
        <v>34</v>
      </c>
      <c r="E922" s="10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3"/>
    </row>
    <row r="923" spans="2:19" ht="15" customHeight="1">
      <c r="B923" s="400"/>
      <c r="C923" s="405"/>
      <c r="D923" s="28" t="s">
        <v>35</v>
      </c>
      <c r="E923" s="10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3"/>
    </row>
    <row r="924" spans="2:19" ht="15" customHeight="1">
      <c r="B924" s="400"/>
      <c r="C924" s="405"/>
      <c r="D924" s="28" t="s">
        <v>36</v>
      </c>
      <c r="E924" s="10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3"/>
    </row>
    <row r="925" spans="2:19" ht="15" customHeight="1">
      <c r="B925" s="400"/>
      <c r="C925" s="405"/>
      <c r="D925" s="28" t="s">
        <v>37</v>
      </c>
      <c r="E925" s="10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3"/>
    </row>
    <row r="926" spans="2:19" ht="15" customHeight="1">
      <c r="B926" s="400"/>
      <c r="C926" s="405"/>
      <c r="D926" s="28" t="s">
        <v>38</v>
      </c>
      <c r="E926" s="10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3"/>
    </row>
    <row r="927" spans="2:19" ht="15" customHeight="1">
      <c r="B927" s="400"/>
      <c r="C927" s="405"/>
      <c r="D927" s="28" t="s">
        <v>39</v>
      </c>
      <c r="E927" s="10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3"/>
    </row>
    <row r="928" spans="2:19" ht="15" customHeight="1" thickBot="1">
      <c r="B928" s="400"/>
      <c r="C928" s="405"/>
      <c r="D928" s="31" t="s">
        <v>40</v>
      </c>
      <c r="E928" s="23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1"/>
    </row>
    <row r="929" spans="2:19" ht="15" customHeight="1">
      <c r="B929" s="400" t="s">
        <v>66</v>
      </c>
      <c r="C929" s="405"/>
      <c r="D929" s="27" t="s">
        <v>41</v>
      </c>
      <c r="E929" s="11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7"/>
    </row>
    <row r="930" spans="2:19" ht="15" customHeight="1">
      <c r="B930" s="400"/>
      <c r="C930" s="405"/>
      <c r="D930" s="28" t="s">
        <v>42</v>
      </c>
      <c r="E930" s="10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3"/>
    </row>
    <row r="931" spans="2:19" ht="15" customHeight="1">
      <c r="B931" s="400"/>
      <c r="C931" s="405"/>
      <c r="D931" s="28" t="s">
        <v>43</v>
      </c>
      <c r="E931" s="10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3"/>
    </row>
    <row r="932" spans="2:19" ht="15" customHeight="1">
      <c r="B932" s="400"/>
      <c r="C932" s="405"/>
      <c r="D932" s="28" t="s">
        <v>44</v>
      </c>
      <c r="E932" s="10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3"/>
    </row>
    <row r="933" spans="2:19" ht="15" customHeight="1">
      <c r="B933" s="400"/>
      <c r="C933" s="405"/>
      <c r="D933" s="28" t="s">
        <v>45</v>
      </c>
      <c r="E933" s="10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3"/>
    </row>
    <row r="934" spans="2:19" ht="15" customHeight="1">
      <c r="B934" s="400"/>
      <c r="C934" s="405"/>
      <c r="D934" s="28" t="s">
        <v>46</v>
      </c>
      <c r="E934" s="10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3"/>
    </row>
    <row r="935" spans="2:19" ht="15" customHeight="1">
      <c r="B935" s="400"/>
      <c r="C935" s="405"/>
      <c r="D935" s="28" t="s">
        <v>47</v>
      </c>
      <c r="E935" s="10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3"/>
    </row>
    <row r="936" spans="2:19" ht="15" customHeight="1">
      <c r="B936" s="400"/>
      <c r="C936" s="405"/>
      <c r="D936" s="28" t="s">
        <v>48</v>
      </c>
      <c r="E936" s="10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3"/>
    </row>
    <row r="937" spans="2:19" ht="15" customHeight="1">
      <c r="B937" s="400"/>
      <c r="C937" s="405"/>
      <c r="D937" s="28" t="s">
        <v>49</v>
      </c>
      <c r="E937" s="10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3"/>
    </row>
    <row r="938" spans="2:19" ht="15" customHeight="1">
      <c r="B938" s="400"/>
      <c r="C938" s="405"/>
      <c r="D938" s="28" t="s">
        <v>50</v>
      </c>
      <c r="E938" s="10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3"/>
    </row>
    <row r="939" spans="2:19" ht="15" customHeight="1">
      <c r="B939" s="400"/>
      <c r="C939" s="405"/>
      <c r="D939" s="28" t="s">
        <v>51</v>
      </c>
      <c r="E939" s="10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3"/>
    </row>
    <row r="940" spans="2:19" ht="15" customHeight="1">
      <c r="B940" s="400"/>
      <c r="C940" s="405"/>
      <c r="D940" s="28" t="s">
        <v>52</v>
      </c>
      <c r="E940" s="10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3"/>
    </row>
    <row r="941" spans="2:19" ht="15" customHeight="1">
      <c r="B941" s="400"/>
      <c r="C941" s="405"/>
      <c r="D941" s="28" t="s">
        <v>53</v>
      </c>
      <c r="E941" s="10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3"/>
    </row>
    <row r="942" spans="2:19" ht="15" customHeight="1">
      <c r="B942" s="400"/>
      <c r="C942" s="406"/>
      <c r="D942" s="28" t="s">
        <v>54</v>
      </c>
      <c r="E942" s="10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3"/>
    </row>
    <row r="943" spans="2:19" ht="15" customHeight="1">
      <c r="B943" s="400"/>
      <c r="C943" s="404">
        <v>42672</v>
      </c>
      <c r="D943" s="28" t="s">
        <v>31</v>
      </c>
      <c r="E943" s="10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3"/>
    </row>
    <row r="944" spans="2:19" ht="15" customHeight="1">
      <c r="B944" s="400"/>
      <c r="C944" s="405"/>
      <c r="D944" s="28" t="s">
        <v>32</v>
      </c>
      <c r="E944" s="10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3"/>
    </row>
    <row r="945" spans="2:19" ht="15" customHeight="1">
      <c r="B945" s="400"/>
      <c r="C945" s="405"/>
      <c r="D945" s="28" t="s">
        <v>33</v>
      </c>
      <c r="E945" s="10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3"/>
    </row>
    <row r="946" spans="2:19" ht="15" customHeight="1">
      <c r="B946" s="400"/>
      <c r="C946" s="405"/>
      <c r="D946" s="28" t="s">
        <v>34</v>
      </c>
      <c r="E946" s="10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3"/>
    </row>
    <row r="947" spans="2:19" ht="15" customHeight="1">
      <c r="B947" s="400"/>
      <c r="C947" s="405"/>
      <c r="D947" s="28" t="s">
        <v>35</v>
      </c>
      <c r="E947" s="10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3"/>
    </row>
    <row r="948" spans="2:19" ht="15" customHeight="1">
      <c r="B948" s="400"/>
      <c r="C948" s="405"/>
      <c r="D948" s="28" t="s">
        <v>36</v>
      </c>
      <c r="E948" s="10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3"/>
    </row>
    <row r="949" spans="2:19" ht="15" customHeight="1">
      <c r="B949" s="400"/>
      <c r="C949" s="405"/>
      <c r="D949" s="28" t="s">
        <v>37</v>
      </c>
      <c r="E949" s="10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3"/>
    </row>
    <row r="950" spans="2:19" ht="15" customHeight="1">
      <c r="B950" s="400"/>
      <c r="C950" s="405"/>
      <c r="D950" s="28" t="s">
        <v>38</v>
      </c>
      <c r="E950" s="10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3"/>
    </row>
    <row r="951" spans="2:19" ht="15" customHeight="1">
      <c r="B951" s="400"/>
      <c r="C951" s="405"/>
      <c r="D951" s="28" t="s">
        <v>39</v>
      </c>
      <c r="E951" s="10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3"/>
    </row>
    <row r="952" spans="2:19" ht="15" customHeight="1" thickBot="1">
      <c r="B952" s="400"/>
      <c r="C952" s="405"/>
      <c r="D952" s="31" t="s">
        <v>40</v>
      </c>
      <c r="E952" s="23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1"/>
    </row>
    <row r="953" spans="2:19" ht="15" customHeight="1">
      <c r="B953" s="400" t="s">
        <v>66</v>
      </c>
      <c r="C953" s="405"/>
      <c r="D953" s="27" t="s">
        <v>41</v>
      </c>
      <c r="E953" s="11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7"/>
    </row>
    <row r="954" spans="2:19" ht="15" customHeight="1">
      <c r="B954" s="400"/>
      <c r="C954" s="405"/>
      <c r="D954" s="28" t="s">
        <v>42</v>
      </c>
      <c r="E954" s="10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3"/>
    </row>
    <row r="955" spans="2:19" ht="15" customHeight="1">
      <c r="B955" s="400"/>
      <c r="C955" s="405"/>
      <c r="D955" s="28" t="s">
        <v>43</v>
      </c>
      <c r="E955" s="10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3"/>
    </row>
    <row r="956" spans="2:19" ht="15" customHeight="1">
      <c r="B956" s="400"/>
      <c r="C956" s="405"/>
      <c r="D956" s="28" t="s">
        <v>44</v>
      </c>
      <c r="E956" s="10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3"/>
    </row>
    <row r="957" spans="2:19" ht="15" customHeight="1">
      <c r="B957" s="400"/>
      <c r="C957" s="405"/>
      <c r="D957" s="28" t="s">
        <v>45</v>
      </c>
      <c r="E957" s="10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3"/>
    </row>
    <row r="958" spans="2:19" ht="15" customHeight="1">
      <c r="B958" s="400"/>
      <c r="C958" s="405"/>
      <c r="D958" s="28" t="s">
        <v>46</v>
      </c>
      <c r="E958" s="10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3"/>
    </row>
    <row r="959" spans="2:19" ht="15" customHeight="1">
      <c r="B959" s="400"/>
      <c r="C959" s="405"/>
      <c r="D959" s="28" t="s">
        <v>47</v>
      </c>
      <c r="E959" s="10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3"/>
    </row>
    <row r="960" spans="2:19" ht="15" customHeight="1">
      <c r="B960" s="400"/>
      <c r="C960" s="405"/>
      <c r="D960" s="28" t="s">
        <v>48</v>
      </c>
      <c r="E960" s="10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3"/>
    </row>
    <row r="961" spans="2:19" ht="15" customHeight="1">
      <c r="B961" s="400"/>
      <c r="C961" s="405"/>
      <c r="D961" s="28" t="s">
        <v>49</v>
      </c>
      <c r="E961" s="10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3"/>
    </row>
    <row r="962" spans="2:19" ht="15" customHeight="1">
      <c r="B962" s="400"/>
      <c r="C962" s="405"/>
      <c r="D962" s="28" t="s">
        <v>50</v>
      </c>
      <c r="E962" s="10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3"/>
    </row>
    <row r="963" spans="2:19" ht="15" customHeight="1">
      <c r="B963" s="400"/>
      <c r="C963" s="405"/>
      <c r="D963" s="28" t="s">
        <v>51</v>
      </c>
      <c r="E963" s="10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3"/>
    </row>
    <row r="964" spans="2:19" ht="15" customHeight="1">
      <c r="B964" s="400"/>
      <c r="C964" s="405"/>
      <c r="D964" s="28" t="s">
        <v>52</v>
      </c>
      <c r="E964" s="10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3"/>
    </row>
    <row r="965" spans="2:19" ht="15" customHeight="1">
      <c r="B965" s="400"/>
      <c r="C965" s="405"/>
      <c r="D965" s="28" t="s">
        <v>53</v>
      </c>
      <c r="E965" s="10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3"/>
    </row>
    <row r="966" spans="2:19" ht="15" customHeight="1">
      <c r="B966" s="400"/>
      <c r="C966" s="406"/>
      <c r="D966" s="28" t="s">
        <v>54</v>
      </c>
      <c r="E966" s="10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3"/>
    </row>
    <row r="967" spans="2:19" ht="15" customHeight="1">
      <c r="B967" s="400"/>
      <c r="C967" s="404">
        <v>42673</v>
      </c>
      <c r="D967" s="28" t="s">
        <v>31</v>
      </c>
      <c r="E967" s="10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3"/>
    </row>
    <row r="968" spans="2:19" ht="15" customHeight="1">
      <c r="B968" s="400"/>
      <c r="C968" s="405"/>
      <c r="D968" s="28" t="s">
        <v>32</v>
      </c>
      <c r="E968" s="10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3"/>
    </row>
    <row r="969" spans="2:19" ht="15" customHeight="1">
      <c r="B969" s="400"/>
      <c r="C969" s="405"/>
      <c r="D969" s="28" t="s">
        <v>33</v>
      </c>
      <c r="E969" s="10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3"/>
    </row>
    <row r="970" spans="2:19" ht="15" customHeight="1">
      <c r="B970" s="400"/>
      <c r="C970" s="405"/>
      <c r="D970" s="28" t="s">
        <v>34</v>
      </c>
      <c r="E970" s="10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3"/>
    </row>
    <row r="971" spans="2:19" ht="15" customHeight="1">
      <c r="B971" s="400"/>
      <c r="C971" s="405"/>
      <c r="D971" s="28" t="s">
        <v>35</v>
      </c>
      <c r="E971" s="10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3"/>
    </row>
    <row r="972" spans="2:19" ht="15" customHeight="1">
      <c r="B972" s="400"/>
      <c r="C972" s="405"/>
      <c r="D972" s="28" t="s">
        <v>36</v>
      </c>
      <c r="E972" s="10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3"/>
    </row>
    <row r="973" spans="2:19" ht="15" customHeight="1">
      <c r="B973" s="400"/>
      <c r="C973" s="405"/>
      <c r="D973" s="28" t="s">
        <v>37</v>
      </c>
      <c r="E973" s="10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3"/>
    </row>
    <row r="974" spans="2:19" ht="15" customHeight="1">
      <c r="B974" s="400"/>
      <c r="C974" s="405"/>
      <c r="D974" s="28" t="s">
        <v>38</v>
      </c>
      <c r="E974" s="10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3"/>
    </row>
    <row r="975" spans="2:19" ht="15" customHeight="1">
      <c r="B975" s="400"/>
      <c r="C975" s="405"/>
      <c r="D975" s="28" t="s">
        <v>39</v>
      </c>
      <c r="E975" s="10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3"/>
    </row>
    <row r="976" spans="2:19" ht="15" customHeight="1" thickBot="1">
      <c r="B976" s="400"/>
      <c r="C976" s="405"/>
      <c r="D976" s="31" t="s">
        <v>40</v>
      </c>
      <c r="E976" s="23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1"/>
    </row>
    <row r="977" spans="2:19" ht="15" customHeight="1">
      <c r="B977" s="400" t="s">
        <v>66</v>
      </c>
      <c r="C977" s="405"/>
      <c r="D977" s="27" t="s">
        <v>41</v>
      </c>
      <c r="E977" s="11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7"/>
    </row>
    <row r="978" spans="2:19" ht="15" customHeight="1">
      <c r="B978" s="400"/>
      <c r="C978" s="405"/>
      <c r="D978" s="28" t="s">
        <v>42</v>
      </c>
      <c r="E978" s="10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3"/>
    </row>
    <row r="979" spans="2:19" ht="15" customHeight="1">
      <c r="B979" s="400"/>
      <c r="C979" s="405"/>
      <c r="D979" s="28" t="s">
        <v>43</v>
      </c>
      <c r="E979" s="10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3"/>
    </row>
    <row r="980" spans="2:19" ht="15" customHeight="1">
      <c r="B980" s="400"/>
      <c r="C980" s="405"/>
      <c r="D980" s="28" t="s">
        <v>44</v>
      </c>
      <c r="E980" s="10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3"/>
    </row>
    <row r="981" spans="2:19" ht="15" customHeight="1">
      <c r="B981" s="400"/>
      <c r="C981" s="405"/>
      <c r="D981" s="28" t="s">
        <v>45</v>
      </c>
      <c r="E981" s="10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3"/>
    </row>
    <row r="982" spans="2:19" ht="15" customHeight="1">
      <c r="B982" s="400"/>
      <c r="C982" s="405"/>
      <c r="D982" s="28" t="s">
        <v>46</v>
      </c>
      <c r="E982" s="10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3"/>
    </row>
    <row r="983" spans="2:19" ht="15" customHeight="1">
      <c r="B983" s="400"/>
      <c r="C983" s="405"/>
      <c r="D983" s="28" t="s">
        <v>47</v>
      </c>
      <c r="E983" s="10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3"/>
    </row>
    <row r="984" spans="2:19" ht="15" customHeight="1">
      <c r="B984" s="400"/>
      <c r="C984" s="405"/>
      <c r="D984" s="28" t="s">
        <v>48</v>
      </c>
      <c r="E984" s="10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3"/>
    </row>
    <row r="985" spans="2:19" ht="15" customHeight="1">
      <c r="B985" s="400"/>
      <c r="C985" s="405"/>
      <c r="D985" s="28" t="s">
        <v>49</v>
      </c>
      <c r="E985" s="10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3"/>
    </row>
    <row r="986" spans="2:19" ht="15" customHeight="1">
      <c r="B986" s="400"/>
      <c r="C986" s="405"/>
      <c r="D986" s="28" t="s">
        <v>50</v>
      </c>
      <c r="E986" s="10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3"/>
    </row>
    <row r="987" spans="2:19" ht="15" customHeight="1">
      <c r="B987" s="400"/>
      <c r="C987" s="405"/>
      <c r="D987" s="28" t="s">
        <v>51</v>
      </c>
      <c r="E987" s="10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3"/>
    </row>
    <row r="988" spans="2:19" ht="15" customHeight="1">
      <c r="B988" s="400"/>
      <c r="C988" s="405"/>
      <c r="D988" s="28" t="s">
        <v>52</v>
      </c>
      <c r="E988" s="10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3"/>
    </row>
    <row r="989" spans="2:19" ht="15" customHeight="1">
      <c r="B989" s="400"/>
      <c r="C989" s="405"/>
      <c r="D989" s="28" t="s">
        <v>53</v>
      </c>
      <c r="E989" s="10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3"/>
    </row>
    <row r="990" spans="2:19" ht="15" customHeight="1">
      <c r="B990" s="400"/>
      <c r="C990" s="406"/>
      <c r="D990" s="28" t="s">
        <v>54</v>
      </c>
      <c r="E990" s="10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3"/>
    </row>
    <row r="991" spans="2:19" ht="15" customHeight="1">
      <c r="B991" s="400"/>
      <c r="C991" s="404">
        <v>42674</v>
      </c>
      <c r="D991" s="28" t="s">
        <v>31</v>
      </c>
      <c r="E991" s="10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3"/>
    </row>
    <row r="992" spans="2:19" ht="15" customHeight="1">
      <c r="B992" s="400"/>
      <c r="C992" s="405"/>
      <c r="D992" s="28" t="s">
        <v>32</v>
      </c>
      <c r="E992" s="10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3"/>
    </row>
    <row r="993" spans="2:19" ht="15" customHeight="1">
      <c r="B993" s="400"/>
      <c r="C993" s="405"/>
      <c r="D993" s="28" t="s">
        <v>33</v>
      </c>
      <c r="E993" s="10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3"/>
    </row>
    <row r="994" spans="2:19" ht="15" customHeight="1">
      <c r="B994" s="400"/>
      <c r="C994" s="405"/>
      <c r="D994" s="28" t="s">
        <v>34</v>
      </c>
      <c r="E994" s="10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3"/>
    </row>
    <row r="995" spans="2:19" ht="15" customHeight="1">
      <c r="B995" s="400"/>
      <c r="C995" s="405"/>
      <c r="D995" s="28" t="s">
        <v>35</v>
      </c>
      <c r="E995" s="10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3"/>
    </row>
    <row r="996" spans="2:19" ht="15" customHeight="1">
      <c r="B996" s="400"/>
      <c r="C996" s="405"/>
      <c r="D996" s="28" t="s">
        <v>36</v>
      </c>
      <c r="E996" s="10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3"/>
    </row>
    <row r="997" spans="2:19" ht="15" customHeight="1">
      <c r="B997" s="400"/>
      <c r="C997" s="405"/>
      <c r="D997" s="28" t="s">
        <v>37</v>
      </c>
      <c r="E997" s="10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3"/>
    </row>
    <row r="998" spans="2:19" ht="15" customHeight="1">
      <c r="B998" s="400"/>
      <c r="C998" s="405"/>
      <c r="D998" s="28" t="s">
        <v>38</v>
      </c>
      <c r="E998" s="10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3"/>
    </row>
    <row r="999" spans="2:19" ht="15" customHeight="1">
      <c r="B999" s="400"/>
      <c r="C999" s="405"/>
      <c r="D999" s="28" t="s">
        <v>39</v>
      </c>
      <c r="E999" s="10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3"/>
    </row>
    <row r="1000" spans="2:19" ht="15" customHeight="1" thickBot="1">
      <c r="B1000" s="400"/>
      <c r="C1000" s="405"/>
      <c r="D1000" s="31" t="s">
        <v>40</v>
      </c>
      <c r="E1000" s="23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1"/>
    </row>
    <row r="1001" spans="2:19" ht="15" customHeight="1">
      <c r="B1001" s="400"/>
      <c r="C1001" s="405"/>
      <c r="D1001" s="27" t="s">
        <v>41</v>
      </c>
      <c r="E1001" s="11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7"/>
    </row>
    <row r="1002" spans="2:19" ht="15" customHeight="1">
      <c r="B1002" s="400"/>
      <c r="C1002" s="405"/>
      <c r="D1002" s="28" t="s">
        <v>42</v>
      </c>
      <c r="E1002" s="10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3"/>
    </row>
    <row r="1003" spans="2:19" ht="15" customHeight="1">
      <c r="B1003" s="400"/>
      <c r="C1003" s="405"/>
      <c r="D1003" s="28" t="s">
        <v>43</v>
      </c>
      <c r="E1003" s="10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3"/>
    </row>
    <row r="1004" spans="2:19" ht="15" customHeight="1">
      <c r="B1004" s="400"/>
      <c r="C1004" s="405"/>
      <c r="D1004" s="28" t="s">
        <v>44</v>
      </c>
      <c r="E1004" s="10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3"/>
    </row>
    <row r="1005" spans="2:19" ht="15" customHeight="1">
      <c r="B1005" s="400"/>
      <c r="C1005" s="405"/>
      <c r="D1005" s="28" t="s">
        <v>45</v>
      </c>
      <c r="E1005" s="10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3"/>
    </row>
    <row r="1006" spans="2:19" ht="15" customHeight="1">
      <c r="B1006" s="400"/>
      <c r="C1006" s="405"/>
      <c r="D1006" s="28" t="s">
        <v>46</v>
      </c>
      <c r="E1006" s="10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3"/>
    </row>
    <row r="1007" spans="2:19" ht="15" customHeight="1">
      <c r="B1007" s="400"/>
      <c r="C1007" s="405"/>
      <c r="D1007" s="28" t="s">
        <v>47</v>
      </c>
      <c r="E1007" s="10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3"/>
    </row>
    <row r="1008" spans="2:19" ht="15" customHeight="1">
      <c r="B1008" s="400"/>
      <c r="C1008" s="405"/>
      <c r="D1008" s="28" t="s">
        <v>48</v>
      </c>
      <c r="E1008" s="10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3"/>
    </row>
    <row r="1009" spans="2:19" ht="15" customHeight="1">
      <c r="B1009" s="400"/>
      <c r="C1009" s="405"/>
      <c r="D1009" s="28" t="s">
        <v>49</v>
      </c>
      <c r="E1009" s="10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3"/>
    </row>
    <row r="1010" spans="2:19" ht="15" customHeight="1">
      <c r="B1010" s="400"/>
      <c r="C1010" s="405"/>
      <c r="D1010" s="28" t="s">
        <v>50</v>
      </c>
      <c r="E1010" s="10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3"/>
    </row>
    <row r="1011" spans="2:19" ht="15" customHeight="1">
      <c r="B1011" s="400"/>
      <c r="C1011" s="405"/>
      <c r="D1011" s="28" t="s">
        <v>51</v>
      </c>
      <c r="E1011" s="10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3"/>
    </row>
    <row r="1012" spans="2:19" ht="15" customHeight="1">
      <c r="B1012" s="400"/>
      <c r="C1012" s="405"/>
      <c r="D1012" s="28" t="s">
        <v>52</v>
      </c>
      <c r="E1012" s="10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3"/>
    </row>
    <row r="1013" spans="2:19" ht="15" customHeight="1">
      <c r="B1013" s="400"/>
      <c r="C1013" s="405"/>
      <c r="D1013" s="28" t="s">
        <v>53</v>
      </c>
      <c r="E1013" s="10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3"/>
    </row>
    <row r="1014" spans="2:19" ht="15" customHeight="1">
      <c r="B1014" s="400"/>
      <c r="C1014" s="406"/>
      <c r="D1014" s="28" t="s">
        <v>54</v>
      </c>
      <c r="E1014" s="10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3"/>
    </row>
    <row r="1015" spans="2:19" ht="15" customHeight="1">
      <c r="B1015" s="400"/>
      <c r="C1015" s="404">
        <v>42675</v>
      </c>
      <c r="D1015" s="28" t="s">
        <v>31</v>
      </c>
      <c r="E1015" s="10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3"/>
    </row>
    <row r="1016" spans="2:19" ht="15" customHeight="1">
      <c r="B1016" s="400"/>
      <c r="C1016" s="405"/>
      <c r="D1016" s="28" t="s">
        <v>32</v>
      </c>
      <c r="E1016" s="10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3"/>
    </row>
    <row r="1017" spans="2:19" ht="15" customHeight="1">
      <c r="B1017" s="400"/>
      <c r="C1017" s="405"/>
      <c r="D1017" s="28" t="s">
        <v>33</v>
      </c>
      <c r="E1017" s="10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3"/>
    </row>
    <row r="1018" spans="2:19" ht="15" customHeight="1">
      <c r="B1018" s="400"/>
      <c r="C1018" s="405"/>
      <c r="D1018" s="28" t="s">
        <v>34</v>
      </c>
      <c r="E1018" s="10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3"/>
    </row>
    <row r="1019" spans="2:19" ht="15" customHeight="1">
      <c r="B1019" s="400"/>
      <c r="C1019" s="405"/>
      <c r="D1019" s="28" t="s">
        <v>35</v>
      </c>
      <c r="E1019" s="10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3"/>
    </row>
    <row r="1020" spans="2:19" ht="15" customHeight="1">
      <c r="B1020" s="400"/>
      <c r="C1020" s="405"/>
      <c r="D1020" s="28" t="s">
        <v>36</v>
      </c>
      <c r="E1020" s="10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3"/>
    </row>
    <row r="1021" spans="2:19" ht="15" customHeight="1">
      <c r="B1021" s="400"/>
      <c r="C1021" s="405"/>
      <c r="D1021" s="28" t="s">
        <v>37</v>
      </c>
      <c r="E1021" s="10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3"/>
    </row>
    <row r="1022" spans="2:19" ht="15" customHeight="1">
      <c r="B1022" s="400"/>
      <c r="C1022" s="405"/>
      <c r="D1022" s="28" t="s">
        <v>38</v>
      </c>
      <c r="E1022" s="10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3"/>
    </row>
    <row r="1023" spans="2:19" ht="15" customHeight="1">
      <c r="B1023" s="400"/>
      <c r="C1023" s="405"/>
      <c r="D1023" s="28" t="s">
        <v>39</v>
      </c>
      <c r="E1023" s="10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3"/>
    </row>
    <row r="1024" spans="2:19" ht="15" customHeight="1" thickBot="1">
      <c r="B1024" s="400"/>
      <c r="C1024" s="405"/>
      <c r="D1024" s="31" t="s">
        <v>40</v>
      </c>
      <c r="E1024" s="23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1"/>
    </row>
    <row r="1025" spans="2:19" ht="15" customHeight="1">
      <c r="B1025" s="401"/>
      <c r="C1025" s="405"/>
      <c r="D1025" s="27" t="s">
        <v>41</v>
      </c>
      <c r="E1025" s="11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7"/>
    </row>
    <row r="1026" spans="2:19" ht="15" customHeight="1">
      <c r="B1026" s="401"/>
      <c r="C1026" s="405"/>
      <c r="D1026" s="28" t="s">
        <v>42</v>
      </c>
      <c r="E1026" s="10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3"/>
    </row>
    <row r="1027" spans="2:19" ht="15" customHeight="1">
      <c r="B1027" s="401"/>
      <c r="C1027" s="405"/>
      <c r="D1027" s="28" t="s">
        <v>43</v>
      </c>
      <c r="E1027" s="10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3"/>
    </row>
    <row r="1028" spans="2:19" ht="15" customHeight="1">
      <c r="B1028" s="401"/>
      <c r="C1028" s="405"/>
      <c r="D1028" s="28" t="s">
        <v>44</v>
      </c>
      <c r="E1028" s="10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3"/>
    </row>
    <row r="1029" spans="2:19" ht="15" customHeight="1">
      <c r="B1029" s="401"/>
      <c r="C1029" s="405"/>
      <c r="D1029" s="28" t="s">
        <v>45</v>
      </c>
      <c r="E1029" s="10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3"/>
    </row>
    <row r="1030" spans="2:19" ht="15" customHeight="1">
      <c r="B1030" s="401"/>
      <c r="C1030" s="405"/>
      <c r="D1030" s="28" t="s">
        <v>46</v>
      </c>
      <c r="E1030" s="10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3"/>
    </row>
    <row r="1031" spans="2:19" ht="15" customHeight="1">
      <c r="B1031" s="401"/>
      <c r="C1031" s="405"/>
      <c r="D1031" s="28" t="s">
        <v>47</v>
      </c>
      <c r="E1031" s="10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3"/>
    </row>
    <row r="1032" spans="2:19" ht="15" customHeight="1">
      <c r="B1032" s="401"/>
      <c r="C1032" s="405"/>
      <c r="D1032" s="28" t="s">
        <v>48</v>
      </c>
      <c r="E1032" s="10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3"/>
    </row>
    <row r="1033" spans="2:19" ht="15" customHeight="1">
      <c r="B1033" s="401"/>
      <c r="C1033" s="405"/>
      <c r="D1033" s="28" t="s">
        <v>49</v>
      </c>
      <c r="E1033" s="10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3"/>
    </row>
    <row r="1034" spans="2:19" ht="15" customHeight="1">
      <c r="B1034" s="401"/>
      <c r="C1034" s="405"/>
      <c r="D1034" s="28" t="s">
        <v>50</v>
      </c>
      <c r="E1034" s="10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3"/>
    </row>
    <row r="1035" spans="2:19" ht="15" customHeight="1">
      <c r="B1035" s="401"/>
      <c r="C1035" s="405"/>
      <c r="D1035" s="28" t="s">
        <v>51</v>
      </c>
      <c r="E1035" s="10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3"/>
    </row>
    <row r="1036" spans="2:19" ht="15" customHeight="1">
      <c r="B1036" s="401"/>
      <c r="C1036" s="405"/>
      <c r="D1036" s="28" t="s">
        <v>52</v>
      </c>
      <c r="E1036" s="10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3"/>
    </row>
    <row r="1037" spans="2:19" ht="15" customHeight="1">
      <c r="B1037" s="401"/>
      <c r="C1037" s="405"/>
      <c r="D1037" s="28" t="s">
        <v>53</v>
      </c>
      <c r="E1037" s="10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3"/>
    </row>
    <row r="1038" spans="2:19" ht="15" customHeight="1">
      <c r="B1038" s="401"/>
      <c r="C1038" s="406"/>
      <c r="D1038" s="28" t="s">
        <v>54</v>
      </c>
      <c r="E1038" s="10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3"/>
    </row>
    <row r="1039" spans="2:19" ht="15" customHeight="1">
      <c r="B1039" s="401"/>
      <c r="C1039" s="404">
        <v>42676</v>
      </c>
      <c r="D1039" s="28" t="s">
        <v>31</v>
      </c>
      <c r="E1039" s="10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3"/>
    </row>
    <row r="1040" spans="2:19" ht="15" customHeight="1">
      <c r="B1040" s="401"/>
      <c r="C1040" s="405"/>
      <c r="D1040" s="28" t="s">
        <v>32</v>
      </c>
      <c r="E1040" s="10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3"/>
    </row>
    <row r="1041" spans="2:19" ht="15" customHeight="1">
      <c r="B1041" s="401"/>
      <c r="C1041" s="405"/>
      <c r="D1041" s="28" t="s">
        <v>33</v>
      </c>
      <c r="E1041" s="10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3"/>
    </row>
    <row r="1042" spans="2:19" ht="15" customHeight="1">
      <c r="B1042" s="401"/>
      <c r="C1042" s="405"/>
      <c r="D1042" s="28" t="s">
        <v>34</v>
      </c>
      <c r="E1042" s="10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3"/>
    </row>
    <row r="1043" spans="2:19" ht="15" customHeight="1">
      <c r="B1043" s="401"/>
      <c r="C1043" s="405"/>
      <c r="D1043" s="28" t="s">
        <v>35</v>
      </c>
      <c r="E1043" s="10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3"/>
    </row>
    <row r="1044" spans="2:19" ht="15" customHeight="1">
      <c r="B1044" s="401"/>
      <c r="C1044" s="405"/>
      <c r="D1044" s="28" t="s">
        <v>36</v>
      </c>
      <c r="E1044" s="10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3"/>
    </row>
    <row r="1045" spans="2:19" ht="15" customHeight="1">
      <c r="B1045" s="401"/>
      <c r="C1045" s="405"/>
      <c r="D1045" s="28" t="s">
        <v>37</v>
      </c>
      <c r="E1045" s="10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3"/>
    </row>
    <row r="1046" spans="2:19" ht="15" customHeight="1">
      <c r="B1046" s="401"/>
      <c r="C1046" s="405"/>
      <c r="D1046" s="28" t="s">
        <v>38</v>
      </c>
      <c r="E1046" s="10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3"/>
    </row>
    <row r="1047" spans="2:19" ht="15" customHeight="1">
      <c r="B1047" s="401"/>
      <c r="C1047" s="405"/>
      <c r="D1047" s="28" t="s">
        <v>39</v>
      </c>
      <c r="E1047" s="10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3"/>
    </row>
    <row r="1048" spans="2:19" ht="15" customHeight="1" thickBot="1">
      <c r="B1048" s="401"/>
      <c r="C1048" s="405"/>
      <c r="D1048" s="31" t="s">
        <v>40</v>
      </c>
      <c r="E1048" s="23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1"/>
    </row>
    <row r="1049" spans="2:19" ht="15" customHeight="1">
      <c r="B1049" s="401"/>
      <c r="C1049" s="405"/>
      <c r="D1049" s="27" t="s">
        <v>41</v>
      </c>
      <c r="E1049" s="11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7"/>
    </row>
    <row r="1050" spans="2:19" ht="15" customHeight="1">
      <c r="B1050" s="401"/>
      <c r="C1050" s="405"/>
      <c r="D1050" s="28" t="s">
        <v>42</v>
      </c>
      <c r="E1050" s="10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3"/>
    </row>
    <row r="1051" spans="2:19" ht="15" customHeight="1">
      <c r="B1051" s="401"/>
      <c r="C1051" s="405"/>
      <c r="D1051" s="28" t="s">
        <v>43</v>
      </c>
      <c r="E1051" s="10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3"/>
    </row>
    <row r="1052" spans="2:19" ht="15" customHeight="1">
      <c r="B1052" s="401"/>
      <c r="C1052" s="405"/>
      <c r="D1052" s="28" t="s">
        <v>44</v>
      </c>
      <c r="E1052" s="10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3"/>
    </row>
    <row r="1053" spans="2:19" ht="15" customHeight="1">
      <c r="B1053" s="401"/>
      <c r="C1053" s="405"/>
      <c r="D1053" s="28" t="s">
        <v>45</v>
      </c>
      <c r="E1053" s="10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3"/>
    </row>
    <row r="1054" spans="2:19" ht="15" customHeight="1">
      <c r="B1054" s="401"/>
      <c r="C1054" s="405"/>
      <c r="D1054" s="28" t="s">
        <v>46</v>
      </c>
      <c r="E1054" s="10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3"/>
    </row>
    <row r="1055" spans="2:19" ht="15" customHeight="1">
      <c r="B1055" s="401"/>
      <c r="C1055" s="405"/>
      <c r="D1055" s="28" t="s">
        <v>47</v>
      </c>
      <c r="E1055" s="10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3"/>
    </row>
    <row r="1056" spans="2:19" ht="15" customHeight="1">
      <c r="B1056" s="401"/>
      <c r="C1056" s="405"/>
      <c r="D1056" s="28" t="s">
        <v>48</v>
      </c>
      <c r="E1056" s="10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3"/>
    </row>
    <row r="1057" spans="2:19" ht="15" customHeight="1">
      <c r="B1057" s="401"/>
      <c r="C1057" s="405"/>
      <c r="D1057" s="28" t="s">
        <v>49</v>
      </c>
      <c r="E1057" s="10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3"/>
    </row>
    <row r="1058" spans="2:19" ht="15" customHeight="1">
      <c r="B1058" s="401"/>
      <c r="C1058" s="405"/>
      <c r="D1058" s="28" t="s">
        <v>50</v>
      </c>
      <c r="E1058" s="10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3"/>
    </row>
    <row r="1059" spans="2:19" ht="15" customHeight="1">
      <c r="B1059" s="401"/>
      <c r="C1059" s="405"/>
      <c r="D1059" s="28" t="s">
        <v>51</v>
      </c>
      <c r="E1059" s="10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3"/>
    </row>
    <row r="1060" spans="2:19" ht="15" customHeight="1">
      <c r="B1060" s="401"/>
      <c r="C1060" s="405"/>
      <c r="D1060" s="28" t="s">
        <v>52</v>
      </c>
      <c r="E1060" s="10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3"/>
    </row>
    <row r="1061" spans="2:19" ht="15" customHeight="1">
      <c r="B1061" s="401"/>
      <c r="C1061" s="405"/>
      <c r="D1061" s="28" t="s">
        <v>53</v>
      </c>
      <c r="E1061" s="10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3"/>
    </row>
    <row r="1062" spans="2:19" ht="15" customHeight="1">
      <c r="B1062" s="401"/>
      <c r="C1062" s="406"/>
      <c r="D1062" s="28" t="s">
        <v>54</v>
      </c>
      <c r="E1062" s="10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3"/>
    </row>
    <row r="1063" spans="2:19" ht="15" customHeight="1">
      <c r="B1063" s="401"/>
      <c r="C1063" s="404">
        <v>42677</v>
      </c>
      <c r="D1063" s="28" t="s">
        <v>31</v>
      </c>
      <c r="E1063" s="10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3"/>
    </row>
    <row r="1064" spans="2:19" ht="15" customHeight="1">
      <c r="B1064" s="401"/>
      <c r="C1064" s="405"/>
      <c r="D1064" s="28" t="s">
        <v>32</v>
      </c>
      <c r="E1064" s="10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3"/>
    </row>
    <row r="1065" spans="2:19" ht="15" customHeight="1">
      <c r="B1065" s="401"/>
      <c r="C1065" s="405"/>
      <c r="D1065" s="28" t="s">
        <v>33</v>
      </c>
      <c r="E1065" s="10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3"/>
    </row>
    <row r="1066" spans="2:19" ht="15" customHeight="1">
      <c r="B1066" s="401"/>
      <c r="C1066" s="405"/>
      <c r="D1066" s="28" t="s">
        <v>34</v>
      </c>
      <c r="E1066" s="10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3"/>
    </row>
    <row r="1067" spans="2:19" ht="15" customHeight="1">
      <c r="B1067" s="401"/>
      <c r="C1067" s="405"/>
      <c r="D1067" s="28" t="s">
        <v>35</v>
      </c>
      <c r="E1067" s="10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3"/>
    </row>
    <row r="1068" spans="2:19" ht="15" customHeight="1">
      <c r="B1068" s="401"/>
      <c r="C1068" s="405"/>
      <c r="D1068" s="28" t="s">
        <v>36</v>
      </c>
      <c r="E1068" s="10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3"/>
    </row>
    <row r="1069" spans="2:19" ht="15" customHeight="1">
      <c r="B1069" s="401"/>
      <c r="C1069" s="405"/>
      <c r="D1069" s="28" t="s">
        <v>37</v>
      </c>
      <c r="E1069" s="10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3"/>
    </row>
    <row r="1070" spans="2:19" ht="15" customHeight="1">
      <c r="B1070" s="401"/>
      <c r="C1070" s="405"/>
      <c r="D1070" s="28" t="s">
        <v>38</v>
      </c>
      <c r="E1070" s="10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3"/>
    </row>
    <row r="1071" spans="2:19" ht="15" customHeight="1">
      <c r="B1071" s="401"/>
      <c r="C1071" s="405"/>
      <c r="D1071" s="28" t="s">
        <v>39</v>
      </c>
      <c r="E1071" s="10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3"/>
    </row>
    <row r="1072" spans="2:19" ht="15" customHeight="1" thickBot="1">
      <c r="B1072" s="401"/>
      <c r="C1072" s="405"/>
      <c r="D1072" s="31" t="s">
        <v>40</v>
      </c>
      <c r="E1072" s="23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1"/>
    </row>
    <row r="1073" spans="2:19" ht="15" customHeight="1">
      <c r="B1073" s="396"/>
      <c r="C1073" s="405"/>
      <c r="D1073" s="27" t="s">
        <v>41</v>
      </c>
      <c r="E1073" s="11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7"/>
    </row>
    <row r="1074" spans="2:19" ht="15" customHeight="1">
      <c r="B1074" s="396"/>
      <c r="C1074" s="405"/>
      <c r="D1074" s="28" t="s">
        <v>42</v>
      </c>
      <c r="E1074" s="10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3"/>
    </row>
    <row r="1075" spans="2:19" ht="15" customHeight="1">
      <c r="B1075" s="396"/>
      <c r="C1075" s="405"/>
      <c r="D1075" s="28" t="s">
        <v>43</v>
      </c>
      <c r="E1075" s="10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3"/>
    </row>
    <row r="1076" spans="2:19" ht="15" customHeight="1">
      <c r="B1076" s="396"/>
      <c r="C1076" s="405"/>
      <c r="D1076" s="28" t="s">
        <v>44</v>
      </c>
      <c r="E1076" s="10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3"/>
    </row>
    <row r="1077" spans="2:19" ht="15" customHeight="1">
      <c r="B1077" s="396"/>
      <c r="C1077" s="405"/>
      <c r="D1077" s="28" t="s">
        <v>45</v>
      </c>
      <c r="E1077" s="10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3"/>
    </row>
    <row r="1078" spans="2:19" ht="15" customHeight="1">
      <c r="B1078" s="396"/>
      <c r="C1078" s="405"/>
      <c r="D1078" s="28" t="s">
        <v>46</v>
      </c>
      <c r="E1078" s="10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3"/>
    </row>
    <row r="1079" spans="2:19" ht="15" customHeight="1">
      <c r="B1079" s="396"/>
      <c r="C1079" s="405"/>
      <c r="D1079" s="28" t="s">
        <v>47</v>
      </c>
      <c r="E1079" s="10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3"/>
    </row>
    <row r="1080" spans="2:19" ht="15" customHeight="1">
      <c r="B1080" s="396"/>
      <c r="C1080" s="405"/>
      <c r="D1080" s="28" t="s">
        <v>48</v>
      </c>
      <c r="E1080" s="10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3"/>
    </row>
    <row r="1081" spans="2:19" ht="15" customHeight="1">
      <c r="B1081" s="396"/>
      <c r="C1081" s="405"/>
      <c r="D1081" s="28" t="s">
        <v>49</v>
      </c>
      <c r="E1081" s="10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3"/>
    </row>
    <row r="1082" spans="2:19" ht="15" customHeight="1">
      <c r="B1082" s="396"/>
      <c r="C1082" s="405"/>
      <c r="D1082" s="28" t="s">
        <v>50</v>
      </c>
      <c r="E1082" s="10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3"/>
    </row>
    <row r="1083" spans="2:19" ht="15" customHeight="1">
      <c r="B1083" s="396"/>
      <c r="C1083" s="405"/>
      <c r="D1083" s="28" t="s">
        <v>51</v>
      </c>
      <c r="E1083" s="10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3"/>
    </row>
    <row r="1084" spans="2:19" ht="15" customHeight="1">
      <c r="B1084" s="396"/>
      <c r="C1084" s="405"/>
      <c r="D1084" s="28" t="s">
        <v>52</v>
      </c>
      <c r="E1084" s="10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3"/>
    </row>
    <row r="1085" spans="2:19" ht="15" customHeight="1">
      <c r="B1085" s="396"/>
      <c r="C1085" s="405"/>
      <c r="D1085" s="28" t="s">
        <v>53</v>
      </c>
      <c r="E1085" s="10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3"/>
    </row>
    <row r="1086" spans="2:19" ht="15" customHeight="1">
      <c r="B1086" s="396"/>
      <c r="C1086" s="406"/>
      <c r="D1086" s="32" t="s">
        <v>54</v>
      </c>
      <c r="E1086" s="13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5"/>
    </row>
    <row r="1087" spans="2:21" ht="15" customHeight="1">
      <c r="B1087" s="397"/>
      <c r="C1087" s="404">
        <v>42754</v>
      </c>
      <c r="D1087" s="27" t="s">
        <v>31</v>
      </c>
      <c r="E1087" s="11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7"/>
      <c r="U1087" t="s">
        <v>310</v>
      </c>
    </row>
    <row r="1088" spans="2:21" ht="15" customHeight="1">
      <c r="B1088" s="398"/>
      <c r="C1088" s="405"/>
      <c r="D1088" s="28" t="s">
        <v>32</v>
      </c>
      <c r="E1088" s="10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3"/>
      <c r="U1088" t="s">
        <v>311</v>
      </c>
    </row>
    <row r="1089" spans="2:21" ht="15" customHeight="1">
      <c r="B1089" s="398"/>
      <c r="C1089" s="405"/>
      <c r="D1089" s="28" t="s">
        <v>33</v>
      </c>
      <c r="E1089" s="10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3"/>
      <c r="U1089" t="s">
        <v>312</v>
      </c>
    </row>
    <row r="1090" spans="2:21" ht="15" customHeight="1">
      <c r="B1090" s="398"/>
      <c r="C1090" s="405"/>
      <c r="D1090" s="28" t="s">
        <v>34</v>
      </c>
      <c r="E1090" s="10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3"/>
      <c r="U1090" t="s">
        <v>313</v>
      </c>
    </row>
    <row r="1091" spans="2:21" ht="15" customHeight="1">
      <c r="B1091" s="398"/>
      <c r="C1091" s="405"/>
      <c r="D1091" s="28" t="s">
        <v>35</v>
      </c>
      <c r="E1091" s="10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3"/>
      <c r="U1091" t="s">
        <v>314</v>
      </c>
    </row>
    <row r="1092" spans="2:21" ht="15" customHeight="1">
      <c r="B1092" s="398"/>
      <c r="C1092" s="405"/>
      <c r="D1092" s="28" t="s">
        <v>36</v>
      </c>
      <c r="E1092" s="10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3"/>
      <c r="U1092" t="s">
        <v>315</v>
      </c>
    </row>
    <row r="1093" spans="2:21" ht="15" customHeight="1">
      <c r="B1093" s="398"/>
      <c r="C1093" s="405"/>
      <c r="D1093" s="28" t="s">
        <v>37</v>
      </c>
      <c r="E1093" s="10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3"/>
      <c r="U1093" t="s">
        <v>316</v>
      </c>
    </row>
    <row r="1094" spans="2:19" ht="15" customHeight="1">
      <c r="B1094" s="398"/>
      <c r="C1094" s="405"/>
      <c r="D1094" s="28" t="s">
        <v>38</v>
      </c>
      <c r="E1094" s="10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3"/>
    </row>
    <row r="1095" spans="2:19" ht="15" customHeight="1">
      <c r="B1095" s="398"/>
      <c r="C1095" s="405"/>
      <c r="D1095" s="28" t="s">
        <v>39</v>
      </c>
      <c r="E1095" s="10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3"/>
    </row>
    <row r="1096" spans="2:19" ht="15" customHeight="1" thickBot="1">
      <c r="B1096" s="399"/>
      <c r="C1096" s="405"/>
      <c r="D1096" s="29" t="s">
        <v>40</v>
      </c>
      <c r="E1096" s="12"/>
      <c r="F1096" s="8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1"/>
    </row>
    <row r="1097" spans="2:19" ht="15" customHeight="1">
      <c r="B1097" s="401"/>
      <c r="C1097" s="405"/>
      <c r="D1097" s="30" t="s">
        <v>41</v>
      </c>
      <c r="E1097" s="22"/>
      <c r="F1097" s="19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7"/>
    </row>
    <row r="1098" spans="2:19" ht="15" customHeight="1">
      <c r="B1098" s="401"/>
      <c r="C1098" s="405"/>
      <c r="D1098" s="28" t="s">
        <v>42</v>
      </c>
      <c r="E1098" s="10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3"/>
    </row>
    <row r="1099" spans="2:19" ht="15" customHeight="1">
      <c r="B1099" s="401"/>
      <c r="C1099" s="405"/>
      <c r="D1099" s="28" t="s">
        <v>43</v>
      </c>
      <c r="E1099" s="10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3"/>
    </row>
    <row r="1100" spans="2:19" ht="15" customHeight="1">
      <c r="B1100" s="401"/>
      <c r="C1100" s="405"/>
      <c r="D1100" s="28" t="s">
        <v>44</v>
      </c>
      <c r="E1100" s="10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3"/>
    </row>
    <row r="1101" spans="2:19" ht="15" customHeight="1">
      <c r="B1101" s="401"/>
      <c r="C1101" s="405"/>
      <c r="D1101" s="28" t="s">
        <v>45</v>
      </c>
      <c r="E1101" s="10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3"/>
    </row>
    <row r="1102" spans="2:19" ht="15" customHeight="1">
      <c r="B1102" s="401"/>
      <c r="C1102" s="405"/>
      <c r="D1102" s="28" t="s">
        <v>46</v>
      </c>
      <c r="E1102" s="10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3"/>
    </row>
    <row r="1103" spans="2:19" ht="15" customHeight="1">
      <c r="B1103" s="401"/>
      <c r="C1103" s="405"/>
      <c r="D1103" s="28" t="s">
        <v>47</v>
      </c>
      <c r="E1103" s="10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3"/>
    </row>
    <row r="1104" spans="2:19" ht="15" customHeight="1">
      <c r="B1104" s="401"/>
      <c r="C1104" s="405"/>
      <c r="D1104" s="28" t="s">
        <v>48</v>
      </c>
      <c r="E1104" s="10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3"/>
    </row>
    <row r="1105" spans="2:19" ht="15" customHeight="1">
      <c r="B1105" s="401"/>
      <c r="C1105" s="405"/>
      <c r="D1105" s="28" t="s">
        <v>49</v>
      </c>
      <c r="E1105" s="10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3"/>
    </row>
    <row r="1106" spans="2:19" ht="15" customHeight="1">
      <c r="B1106" s="401"/>
      <c r="C1106" s="405"/>
      <c r="D1106" s="28" t="s">
        <v>50</v>
      </c>
      <c r="E1106" s="10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3"/>
    </row>
    <row r="1107" spans="2:19" ht="15" customHeight="1">
      <c r="B1107" s="401"/>
      <c r="C1107" s="405"/>
      <c r="D1107" s="28" t="s">
        <v>51</v>
      </c>
      <c r="E1107" s="10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3"/>
    </row>
    <row r="1108" spans="2:19" ht="15" customHeight="1">
      <c r="B1108" s="401"/>
      <c r="C1108" s="405"/>
      <c r="D1108" s="28" t="s">
        <v>52</v>
      </c>
      <c r="E1108" s="10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3"/>
    </row>
    <row r="1109" spans="2:19" ht="15" customHeight="1">
      <c r="B1109" s="401"/>
      <c r="C1109" s="405"/>
      <c r="D1109" s="28" t="s">
        <v>53</v>
      </c>
      <c r="E1109" s="10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3"/>
    </row>
    <row r="1110" spans="2:19" ht="15" customHeight="1">
      <c r="B1110" s="401"/>
      <c r="C1110" s="406"/>
      <c r="D1110" s="28" t="s">
        <v>54</v>
      </c>
      <c r="E1110" s="10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3"/>
    </row>
    <row r="1111" spans="2:19" ht="15" customHeight="1">
      <c r="B1111" s="401"/>
      <c r="C1111" s="404">
        <v>42755</v>
      </c>
      <c r="D1111" s="28" t="s">
        <v>31</v>
      </c>
      <c r="E1111" s="10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3"/>
    </row>
    <row r="1112" spans="2:19" ht="15" customHeight="1">
      <c r="B1112" s="401"/>
      <c r="C1112" s="405"/>
      <c r="D1112" s="28" t="s">
        <v>32</v>
      </c>
      <c r="E1112" s="10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3"/>
    </row>
    <row r="1113" spans="2:19" ht="15" customHeight="1">
      <c r="B1113" s="401"/>
      <c r="C1113" s="405"/>
      <c r="D1113" s="28" t="s">
        <v>33</v>
      </c>
      <c r="E1113" s="10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3"/>
    </row>
    <row r="1114" spans="2:19" ht="15" customHeight="1">
      <c r="B1114" s="401"/>
      <c r="C1114" s="405"/>
      <c r="D1114" s="28" t="s">
        <v>34</v>
      </c>
      <c r="E1114" s="10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3"/>
    </row>
    <row r="1115" spans="2:19" ht="15" customHeight="1">
      <c r="B1115" s="401"/>
      <c r="C1115" s="405"/>
      <c r="D1115" s="28" t="s">
        <v>35</v>
      </c>
      <c r="E1115" s="10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3"/>
    </row>
    <row r="1116" spans="2:19" ht="15" customHeight="1">
      <c r="B1116" s="401"/>
      <c r="C1116" s="405"/>
      <c r="D1116" s="28" t="s">
        <v>36</v>
      </c>
      <c r="E1116" s="10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3"/>
    </row>
    <row r="1117" spans="2:19" ht="15" customHeight="1">
      <c r="B1117" s="401"/>
      <c r="C1117" s="405"/>
      <c r="D1117" s="28" t="s">
        <v>37</v>
      </c>
      <c r="E1117" s="10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3"/>
    </row>
    <row r="1118" spans="2:19" ht="15" customHeight="1">
      <c r="B1118" s="401"/>
      <c r="C1118" s="405"/>
      <c r="D1118" s="28" t="s">
        <v>38</v>
      </c>
      <c r="E1118" s="10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3"/>
    </row>
    <row r="1119" spans="2:19" ht="15" customHeight="1">
      <c r="B1119" s="401"/>
      <c r="C1119" s="405"/>
      <c r="D1119" s="28" t="s">
        <v>39</v>
      </c>
      <c r="E1119" s="10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3"/>
    </row>
    <row r="1120" spans="2:19" ht="15" customHeight="1" thickBot="1">
      <c r="B1120" s="401"/>
      <c r="C1120" s="405"/>
      <c r="D1120" s="31" t="s">
        <v>40</v>
      </c>
      <c r="E1120" s="23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1"/>
    </row>
    <row r="1121" spans="2:19" ht="15" customHeight="1">
      <c r="B1121" s="401"/>
      <c r="C1121" s="405"/>
      <c r="D1121" s="27" t="s">
        <v>41</v>
      </c>
      <c r="E1121" s="11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7"/>
    </row>
    <row r="1122" spans="2:19" ht="15" customHeight="1">
      <c r="B1122" s="401"/>
      <c r="C1122" s="405"/>
      <c r="D1122" s="28" t="s">
        <v>42</v>
      </c>
      <c r="E1122" s="10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3"/>
    </row>
    <row r="1123" spans="2:19" ht="15" customHeight="1">
      <c r="B1123" s="401"/>
      <c r="C1123" s="405"/>
      <c r="D1123" s="28" t="s">
        <v>43</v>
      </c>
      <c r="E1123" s="10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3"/>
    </row>
    <row r="1124" spans="2:19" ht="15" customHeight="1">
      <c r="B1124" s="401"/>
      <c r="C1124" s="405"/>
      <c r="D1124" s="28" t="s">
        <v>44</v>
      </c>
      <c r="E1124" s="10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3"/>
    </row>
    <row r="1125" spans="2:19" ht="15" customHeight="1">
      <c r="B1125" s="401"/>
      <c r="C1125" s="405"/>
      <c r="D1125" s="28" t="s">
        <v>45</v>
      </c>
      <c r="E1125" s="10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3"/>
    </row>
    <row r="1126" spans="2:19" ht="15" customHeight="1">
      <c r="B1126" s="401"/>
      <c r="C1126" s="405"/>
      <c r="D1126" s="28" t="s">
        <v>46</v>
      </c>
      <c r="E1126" s="10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3"/>
    </row>
    <row r="1127" spans="2:19" ht="15" customHeight="1">
      <c r="B1127" s="401"/>
      <c r="C1127" s="405"/>
      <c r="D1127" s="28" t="s">
        <v>47</v>
      </c>
      <c r="E1127" s="10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3"/>
    </row>
    <row r="1128" spans="2:19" ht="15" customHeight="1">
      <c r="B1128" s="401"/>
      <c r="C1128" s="405"/>
      <c r="D1128" s="28" t="s">
        <v>48</v>
      </c>
      <c r="E1128" s="10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3"/>
    </row>
    <row r="1129" spans="2:19" ht="15" customHeight="1">
      <c r="B1129" s="401"/>
      <c r="C1129" s="405"/>
      <c r="D1129" s="28" t="s">
        <v>49</v>
      </c>
      <c r="E1129" s="10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3"/>
    </row>
    <row r="1130" spans="2:19" ht="15" customHeight="1">
      <c r="B1130" s="401"/>
      <c r="C1130" s="405"/>
      <c r="D1130" s="28" t="s">
        <v>50</v>
      </c>
      <c r="E1130" s="10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3"/>
    </row>
    <row r="1131" spans="2:19" ht="15" customHeight="1">
      <c r="B1131" s="401"/>
      <c r="C1131" s="405"/>
      <c r="D1131" s="28" t="s">
        <v>51</v>
      </c>
      <c r="E1131" s="10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3"/>
    </row>
    <row r="1132" spans="2:19" ht="15" customHeight="1">
      <c r="B1132" s="401"/>
      <c r="C1132" s="405"/>
      <c r="D1132" s="28" t="s">
        <v>52</v>
      </c>
      <c r="E1132" s="10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3"/>
    </row>
    <row r="1133" spans="2:19" ht="15" customHeight="1">
      <c r="B1133" s="401"/>
      <c r="C1133" s="405"/>
      <c r="D1133" s="28" t="s">
        <v>53</v>
      </c>
      <c r="E1133" s="10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3"/>
    </row>
    <row r="1134" spans="2:19" ht="15" customHeight="1">
      <c r="B1134" s="401"/>
      <c r="C1134" s="406"/>
      <c r="D1134" s="28" t="s">
        <v>54</v>
      </c>
      <c r="E1134" s="10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3"/>
    </row>
    <row r="1135" spans="2:19" ht="15" customHeight="1">
      <c r="B1135" s="401"/>
      <c r="C1135" s="404">
        <v>42756</v>
      </c>
      <c r="D1135" s="28" t="s">
        <v>31</v>
      </c>
      <c r="E1135" s="10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3"/>
    </row>
    <row r="1136" spans="2:19" ht="15" customHeight="1">
      <c r="B1136" s="401"/>
      <c r="C1136" s="405"/>
      <c r="D1136" s="28" t="s">
        <v>32</v>
      </c>
      <c r="E1136" s="10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3"/>
    </row>
    <row r="1137" spans="2:19" ht="15" customHeight="1">
      <c r="B1137" s="401"/>
      <c r="C1137" s="405"/>
      <c r="D1137" s="28" t="s">
        <v>33</v>
      </c>
      <c r="E1137" s="10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3"/>
    </row>
    <row r="1138" spans="2:19" ht="15" customHeight="1">
      <c r="B1138" s="401"/>
      <c r="C1138" s="405"/>
      <c r="D1138" s="28" t="s">
        <v>34</v>
      </c>
      <c r="E1138" s="10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3"/>
    </row>
    <row r="1139" spans="2:19" ht="15" customHeight="1">
      <c r="B1139" s="401"/>
      <c r="C1139" s="405"/>
      <c r="D1139" s="28" t="s">
        <v>35</v>
      </c>
      <c r="E1139" s="10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3"/>
    </row>
    <row r="1140" spans="2:19" ht="15" customHeight="1">
      <c r="B1140" s="401"/>
      <c r="C1140" s="405"/>
      <c r="D1140" s="28" t="s">
        <v>36</v>
      </c>
      <c r="E1140" s="10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3"/>
    </row>
    <row r="1141" spans="2:19" ht="15" customHeight="1">
      <c r="B1141" s="401"/>
      <c r="C1141" s="405"/>
      <c r="D1141" s="28" t="s">
        <v>37</v>
      </c>
      <c r="E1141" s="10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3"/>
    </row>
    <row r="1142" spans="2:19" ht="15" customHeight="1">
      <c r="B1142" s="401"/>
      <c r="C1142" s="405"/>
      <c r="D1142" s="28" t="s">
        <v>38</v>
      </c>
      <c r="E1142" s="10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3"/>
    </row>
    <row r="1143" spans="2:19" ht="15" customHeight="1">
      <c r="B1143" s="401"/>
      <c r="C1143" s="405"/>
      <c r="D1143" s="28" t="s">
        <v>39</v>
      </c>
      <c r="E1143" s="10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3"/>
    </row>
    <row r="1144" spans="2:19" ht="15" customHeight="1" thickBot="1">
      <c r="B1144" s="401"/>
      <c r="C1144" s="405"/>
      <c r="D1144" s="31" t="s">
        <v>40</v>
      </c>
      <c r="E1144" s="23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1"/>
    </row>
    <row r="1145" spans="2:19" ht="15" customHeight="1">
      <c r="B1145" s="401"/>
      <c r="C1145" s="405"/>
      <c r="D1145" s="27" t="s">
        <v>41</v>
      </c>
      <c r="E1145" s="11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7"/>
    </row>
    <row r="1146" spans="2:19" ht="15" customHeight="1">
      <c r="B1146" s="401"/>
      <c r="C1146" s="405"/>
      <c r="D1146" s="28" t="s">
        <v>42</v>
      </c>
      <c r="E1146" s="10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3"/>
    </row>
    <row r="1147" spans="2:19" ht="15" customHeight="1">
      <c r="B1147" s="401"/>
      <c r="C1147" s="405"/>
      <c r="D1147" s="28" t="s">
        <v>43</v>
      </c>
      <c r="E1147" s="10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3"/>
    </row>
    <row r="1148" spans="2:19" ht="15" customHeight="1">
      <c r="B1148" s="401"/>
      <c r="C1148" s="405"/>
      <c r="D1148" s="28" t="s">
        <v>44</v>
      </c>
      <c r="E1148" s="10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3"/>
    </row>
    <row r="1149" spans="2:19" ht="15" customHeight="1">
      <c r="B1149" s="401"/>
      <c r="C1149" s="405"/>
      <c r="D1149" s="28" t="s">
        <v>45</v>
      </c>
      <c r="E1149" s="10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3"/>
    </row>
    <row r="1150" spans="2:19" ht="15" customHeight="1">
      <c r="B1150" s="401"/>
      <c r="C1150" s="405"/>
      <c r="D1150" s="28" t="s">
        <v>46</v>
      </c>
      <c r="E1150" s="10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3"/>
    </row>
    <row r="1151" spans="2:19" ht="15" customHeight="1">
      <c r="B1151" s="401"/>
      <c r="C1151" s="405"/>
      <c r="D1151" s="28" t="s">
        <v>47</v>
      </c>
      <c r="E1151" s="10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3"/>
    </row>
    <row r="1152" spans="2:19" ht="15" customHeight="1">
      <c r="B1152" s="401"/>
      <c r="C1152" s="405"/>
      <c r="D1152" s="28" t="s">
        <v>48</v>
      </c>
      <c r="E1152" s="10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3"/>
    </row>
    <row r="1153" spans="2:19" ht="15" customHeight="1">
      <c r="B1153" s="401"/>
      <c r="C1153" s="405"/>
      <c r="D1153" s="28" t="s">
        <v>49</v>
      </c>
      <c r="E1153" s="10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3"/>
    </row>
    <row r="1154" spans="2:19" ht="15" customHeight="1">
      <c r="B1154" s="401"/>
      <c r="C1154" s="405"/>
      <c r="D1154" s="28" t="s">
        <v>50</v>
      </c>
      <c r="E1154" s="10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3"/>
    </row>
    <row r="1155" spans="2:19" ht="15" customHeight="1">
      <c r="B1155" s="401"/>
      <c r="C1155" s="405"/>
      <c r="D1155" s="28" t="s">
        <v>51</v>
      </c>
      <c r="E1155" s="10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3"/>
    </row>
    <row r="1156" spans="2:19" ht="15" customHeight="1">
      <c r="B1156" s="401"/>
      <c r="C1156" s="405"/>
      <c r="D1156" s="28" t="s">
        <v>52</v>
      </c>
      <c r="E1156" s="10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3"/>
    </row>
    <row r="1157" spans="2:19" ht="15" customHeight="1">
      <c r="B1157" s="401"/>
      <c r="C1157" s="405"/>
      <c r="D1157" s="28" t="s">
        <v>53</v>
      </c>
      <c r="E1157" s="10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3"/>
    </row>
    <row r="1158" spans="2:19" ht="15" customHeight="1">
      <c r="B1158" s="401"/>
      <c r="C1158" s="406"/>
      <c r="D1158" s="28" t="s">
        <v>54</v>
      </c>
      <c r="E1158" s="10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3"/>
    </row>
    <row r="1159" spans="2:19" ht="15" customHeight="1">
      <c r="B1159" s="401"/>
      <c r="C1159" s="404">
        <v>42757</v>
      </c>
      <c r="D1159" s="28" t="s">
        <v>31</v>
      </c>
      <c r="E1159" s="10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3"/>
    </row>
    <row r="1160" spans="2:19" ht="15" customHeight="1">
      <c r="B1160" s="401"/>
      <c r="C1160" s="405"/>
      <c r="D1160" s="28" t="s">
        <v>32</v>
      </c>
      <c r="E1160" s="10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3"/>
    </row>
    <row r="1161" spans="2:19" ht="15" customHeight="1">
      <c r="B1161" s="401"/>
      <c r="C1161" s="405"/>
      <c r="D1161" s="28" t="s">
        <v>33</v>
      </c>
      <c r="E1161" s="10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3"/>
    </row>
    <row r="1162" spans="2:19" ht="15" customHeight="1">
      <c r="B1162" s="401"/>
      <c r="C1162" s="405"/>
      <c r="D1162" s="28" t="s">
        <v>34</v>
      </c>
      <c r="E1162" s="10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3"/>
    </row>
    <row r="1163" spans="2:19" ht="15" customHeight="1">
      <c r="B1163" s="401"/>
      <c r="C1163" s="405"/>
      <c r="D1163" s="28" t="s">
        <v>35</v>
      </c>
      <c r="E1163" s="10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3"/>
    </row>
    <row r="1164" spans="2:19" ht="15" customHeight="1">
      <c r="B1164" s="401"/>
      <c r="C1164" s="405"/>
      <c r="D1164" s="28" t="s">
        <v>36</v>
      </c>
      <c r="E1164" s="10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3"/>
    </row>
    <row r="1165" spans="2:19" ht="15" customHeight="1">
      <c r="B1165" s="401"/>
      <c r="C1165" s="405"/>
      <c r="D1165" s="28" t="s">
        <v>37</v>
      </c>
      <c r="E1165" s="10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3"/>
    </row>
    <row r="1166" spans="2:19" ht="15" customHeight="1">
      <c r="B1166" s="401"/>
      <c r="C1166" s="405"/>
      <c r="D1166" s="28" t="s">
        <v>38</v>
      </c>
      <c r="E1166" s="10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3"/>
    </row>
    <row r="1167" spans="2:19" ht="15" customHeight="1">
      <c r="B1167" s="401"/>
      <c r="C1167" s="405"/>
      <c r="D1167" s="28" t="s">
        <v>39</v>
      </c>
      <c r="E1167" s="10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3"/>
    </row>
    <row r="1168" spans="2:19" ht="15" customHeight="1" thickBot="1">
      <c r="B1168" s="401"/>
      <c r="C1168" s="405"/>
      <c r="D1168" s="31" t="s">
        <v>40</v>
      </c>
      <c r="E1168" s="23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1"/>
    </row>
    <row r="1169" spans="2:19" ht="15" customHeight="1">
      <c r="B1169" s="401"/>
      <c r="C1169" s="405"/>
      <c r="D1169" s="27" t="s">
        <v>41</v>
      </c>
      <c r="E1169" s="11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7"/>
    </row>
    <row r="1170" spans="2:19" ht="15" customHeight="1">
      <c r="B1170" s="401"/>
      <c r="C1170" s="405"/>
      <c r="D1170" s="28" t="s">
        <v>42</v>
      </c>
      <c r="E1170" s="10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3"/>
    </row>
    <row r="1171" spans="2:19" ht="15" customHeight="1">
      <c r="B1171" s="401"/>
      <c r="C1171" s="405"/>
      <c r="D1171" s="28" t="s">
        <v>43</v>
      </c>
      <c r="E1171" s="10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3"/>
    </row>
    <row r="1172" spans="2:19" ht="15" customHeight="1">
      <c r="B1172" s="401"/>
      <c r="C1172" s="405"/>
      <c r="D1172" s="28" t="s">
        <v>44</v>
      </c>
      <c r="E1172" s="10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3"/>
    </row>
    <row r="1173" spans="2:19" ht="15" customHeight="1">
      <c r="B1173" s="401"/>
      <c r="C1173" s="405"/>
      <c r="D1173" s="28" t="s">
        <v>45</v>
      </c>
      <c r="E1173" s="10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3"/>
    </row>
    <row r="1174" spans="2:19" ht="15" customHeight="1">
      <c r="B1174" s="401"/>
      <c r="C1174" s="405"/>
      <c r="D1174" s="28" t="s">
        <v>46</v>
      </c>
      <c r="E1174" s="10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3"/>
    </row>
    <row r="1175" spans="2:19" ht="15" customHeight="1">
      <c r="B1175" s="401"/>
      <c r="C1175" s="405"/>
      <c r="D1175" s="28" t="s">
        <v>47</v>
      </c>
      <c r="E1175" s="10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3"/>
    </row>
    <row r="1176" spans="2:19" ht="15" customHeight="1">
      <c r="B1176" s="401"/>
      <c r="C1176" s="405"/>
      <c r="D1176" s="28" t="s">
        <v>48</v>
      </c>
      <c r="E1176" s="10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3"/>
    </row>
    <row r="1177" spans="2:19" ht="15" customHeight="1">
      <c r="B1177" s="401"/>
      <c r="C1177" s="405"/>
      <c r="D1177" s="28" t="s">
        <v>49</v>
      </c>
      <c r="E1177" s="10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3"/>
    </row>
    <row r="1178" spans="2:19" ht="15" customHeight="1">
      <c r="B1178" s="401"/>
      <c r="C1178" s="405"/>
      <c r="D1178" s="28" t="s">
        <v>50</v>
      </c>
      <c r="E1178" s="10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3"/>
    </row>
    <row r="1179" spans="2:19" ht="15" customHeight="1">
      <c r="B1179" s="401"/>
      <c r="C1179" s="405"/>
      <c r="D1179" s="28" t="s">
        <v>51</v>
      </c>
      <c r="E1179" s="10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3"/>
    </row>
    <row r="1180" spans="2:19" ht="15" customHeight="1">
      <c r="B1180" s="401"/>
      <c r="C1180" s="405"/>
      <c r="D1180" s="28" t="s">
        <v>52</v>
      </c>
      <c r="E1180" s="10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3"/>
    </row>
    <row r="1181" spans="2:19" ht="15" customHeight="1">
      <c r="B1181" s="401"/>
      <c r="C1181" s="405"/>
      <c r="D1181" s="28" t="s">
        <v>53</v>
      </c>
      <c r="E1181" s="10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3"/>
    </row>
    <row r="1182" spans="2:19" ht="15" customHeight="1">
      <c r="B1182" s="401"/>
      <c r="C1182" s="406"/>
      <c r="D1182" s="28" t="s">
        <v>54</v>
      </c>
      <c r="E1182" s="10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3"/>
    </row>
    <row r="1183" spans="2:19" ht="15" customHeight="1">
      <c r="B1183" s="401"/>
      <c r="C1183" s="404">
        <v>42758</v>
      </c>
      <c r="D1183" s="28" t="s">
        <v>31</v>
      </c>
      <c r="E1183" s="10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3"/>
    </row>
    <row r="1184" spans="2:19" ht="15" customHeight="1">
      <c r="B1184" s="401"/>
      <c r="C1184" s="405"/>
      <c r="D1184" s="28" t="s">
        <v>32</v>
      </c>
      <c r="E1184" s="10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3"/>
    </row>
    <row r="1185" spans="2:19" ht="15" customHeight="1">
      <c r="B1185" s="401"/>
      <c r="C1185" s="405"/>
      <c r="D1185" s="28" t="s">
        <v>33</v>
      </c>
      <c r="E1185" s="10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3"/>
    </row>
    <row r="1186" spans="2:19" ht="15" customHeight="1">
      <c r="B1186" s="401"/>
      <c r="C1186" s="405"/>
      <c r="D1186" s="28" t="s">
        <v>34</v>
      </c>
      <c r="E1186" s="10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3"/>
    </row>
    <row r="1187" spans="2:19" ht="15" customHeight="1">
      <c r="B1187" s="401"/>
      <c r="C1187" s="405"/>
      <c r="D1187" s="28" t="s">
        <v>35</v>
      </c>
      <c r="E1187" s="10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3"/>
    </row>
    <row r="1188" spans="2:19" ht="15" customHeight="1">
      <c r="B1188" s="401"/>
      <c r="C1188" s="405"/>
      <c r="D1188" s="28" t="s">
        <v>36</v>
      </c>
      <c r="E1188" s="10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3"/>
    </row>
    <row r="1189" spans="2:19" ht="15" customHeight="1">
      <c r="B1189" s="401"/>
      <c r="C1189" s="405"/>
      <c r="D1189" s="28" t="s">
        <v>37</v>
      </c>
      <c r="E1189" s="10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3"/>
    </row>
    <row r="1190" spans="2:19" ht="15" customHeight="1">
      <c r="B1190" s="401"/>
      <c r="C1190" s="405"/>
      <c r="D1190" s="28" t="s">
        <v>38</v>
      </c>
      <c r="E1190" s="10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3"/>
    </row>
    <row r="1191" spans="2:19" ht="15" customHeight="1">
      <c r="B1191" s="401"/>
      <c r="C1191" s="405"/>
      <c r="D1191" s="28" t="s">
        <v>39</v>
      </c>
      <c r="E1191" s="10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3"/>
    </row>
    <row r="1192" spans="2:19" ht="15" customHeight="1" thickBot="1">
      <c r="B1192" s="401"/>
      <c r="C1192" s="405"/>
      <c r="D1192" s="31" t="s">
        <v>40</v>
      </c>
      <c r="E1192" s="23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  <c r="S1192" s="21"/>
    </row>
    <row r="1193" spans="2:19" ht="15" customHeight="1">
      <c r="B1193" s="400" t="s">
        <v>66</v>
      </c>
      <c r="C1193" s="405"/>
      <c r="D1193" s="27" t="s">
        <v>41</v>
      </c>
      <c r="E1193" s="11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7"/>
    </row>
    <row r="1194" spans="2:19" ht="15" customHeight="1">
      <c r="B1194" s="400"/>
      <c r="C1194" s="405"/>
      <c r="D1194" s="28" t="s">
        <v>42</v>
      </c>
      <c r="E1194" s="10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3"/>
    </row>
    <row r="1195" spans="2:19" ht="15" customHeight="1">
      <c r="B1195" s="400"/>
      <c r="C1195" s="405"/>
      <c r="D1195" s="28" t="s">
        <v>43</v>
      </c>
      <c r="E1195" s="10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3"/>
    </row>
    <row r="1196" spans="2:19" ht="15" customHeight="1">
      <c r="B1196" s="400"/>
      <c r="C1196" s="405"/>
      <c r="D1196" s="28" t="s">
        <v>44</v>
      </c>
      <c r="E1196" s="10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3"/>
    </row>
    <row r="1197" spans="2:19" ht="15" customHeight="1">
      <c r="B1197" s="400"/>
      <c r="C1197" s="405"/>
      <c r="D1197" s="28" t="s">
        <v>45</v>
      </c>
      <c r="E1197" s="10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3"/>
    </row>
    <row r="1198" spans="2:19" ht="15" customHeight="1">
      <c r="B1198" s="400"/>
      <c r="C1198" s="405"/>
      <c r="D1198" s="28" t="s">
        <v>46</v>
      </c>
      <c r="E1198" s="10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3"/>
    </row>
    <row r="1199" spans="2:19" ht="15" customHeight="1">
      <c r="B1199" s="400"/>
      <c r="C1199" s="405"/>
      <c r="D1199" s="28" t="s">
        <v>47</v>
      </c>
      <c r="E1199" s="10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3"/>
    </row>
    <row r="1200" spans="2:19" ht="15" customHeight="1">
      <c r="B1200" s="400"/>
      <c r="C1200" s="405"/>
      <c r="D1200" s="28" t="s">
        <v>48</v>
      </c>
      <c r="E1200" s="10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3"/>
    </row>
    <row r="1201" spans="2:19" ht="15" customHeight="1">
      <c r="B1201" s="400"/>
      <c r="C1201" s="405"/>
      <c r="D1201" s="28" t="s">
        <v>49</v>
      </c>
      <c r="E1201" s="10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3"/>
    </row>
    <row r="1202" spans="2:19" ht="15" customHeight="1">
      <c r="B1202" s="400"/>
      <c r="C1202" s="405"/>
      <c r="D1202" s="28" t="s">
        <v>50</v>
      </c>
      <c r="E1202" s="10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3"/>
    </row>
    <row r="1203" spans="2:19" ht="15" customHeight="1">
      <c r="B1203" s="400"/>
      <c r="C1203" s="405"/>
      <c r="D1203" s="28" t="s">
        <v>51</v>
      </c>
      <c r="E1203" s="10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3"/>
    </row>
    <row r="1204" spans="2:19" ht="15" customHeight="1">
      <c r="B1204" s="400"/>
      <c r="C1204" s="405"/>
      <c r="D1204" s="28" t="s">
        <v>52</v>
      </c>
      <c r="E1204" s="10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3"/>
    </row>
    <row r="1205" spans="2:19" ht="15" customHeight="1">
      <c r="B1205" s="400"/>
      <c r="C1205" s="405"/>
      <c r="D1205" s="28" t="s">
        <v>53</v>
      </c>
      <c r="E1205" s="10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3"/>
    </row>
    <row r="1206" spans="2:19" ht="15" customHeight="1">
      <c r="B1206" s="400"/>
      <c r="C1206" s="406"/>
      <c r="D1206" s="28" t="s">
        <v>54</v>
      </c>
      <c r="E1206" s="10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3"/>
    </row>
    <row r="1207" spans="2:19" ht="15" customHeight="1">
      <c r="B1207" s="400"/>
      <c r="C1207" s="404">
        <v>42759</v>
      </c>
      <c r="D1207" s="27" t="s">
        <v>31</v>
      </c>
      <c r="E1207" s="11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7"/>
    </row>
    <row r="1208" spans="2:19" ht="15" customHeight="1">
      <c r="B1208" s="400"/>
      <c r="C1208" s="405"/>
      <c r="D1208" s="28" t="s">
        <v>32</v>
      </c>
      <c r="E1208" s="10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3"/>
    </row>
    <row r="1209" spans="2:19" ht="15" customHeight="1">
      <c r="B1209" s="400"/>
      <c r="C1209" s="405"/>
      <c r="D1209" s="28" t="s">
        <v>33</v>
      </c>
      <c r="E1209" s="10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3"/>
    </row>
    <row r="1210" spans="2:19" ht="15" customHeight="1">
      <c r="B1210" s="400"/>
      <c r="C1210" s="405"/>
      <c r="D1210" s="28" t="s">
        <v>34</v>
      </c>
      <c r="E1210" s="10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3"/>
    </row>
    <row r="1211" spans="2:19" ht="15" customHeight="1">
      <c r="B1211" s="400"/>
      <c r="C1211" s="405"/>
      <c r="D1211" s="28" t="s">
        <v>35</v>
      </c>
      <c r="E1211" s="10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3"/>
    </row>
    <row r="1212" spans="2:19" ht="15" customHeight="1">
      <c r="B1212" s="400"/>
      <c r="C1212" s="405"/>
      <c r="D1212" s="28" t="s">
        <v>36</v>
      </c>
      <c r="E1212" s="10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3"/>
    </row>
    <row r="1213" spans="2:19" ht="15" customHeight="1">
      <c r="B1213" s="400"/>
      <c r="C1213" s="405"/>
      <c r="D1213" s="28" t="s">
        <v>37</v>
      </c>
      <c r="E1213" s="10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3"/>
    </row>
    <row r="1214" spans="2:19" ht="15" customHeight="1">
      <c r="B1214" s="400"/>
      <c r="C1214" s="405"/>
      <c r="D1214" s="28" t="s">
        <v>38</v>
      </c>
      <c r="E1214" s="10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3"/>
    </row>
    <row r="1215" spans="2:19" ht="15" customHeight="1">
      <c r="B1215" s="400"/>
      <c r="C1215" s="405"/>
      <c r="D1215" s="28" t="s">
        <v>39</v>
      </c>
      <c r="E1215" s="10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3"/>
    </row>
    <row r="1216" spans="2:19" ht="15" customHeight="1" thickBot="1">
      <c r="B1216" s="400"/>
      <c r="C1216" s="405"/>
      <c r="D1216" s="31" t="s">
        <v>40</v>
      </c>
      <c r="E1216" s="23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  <c r="S1216" s="21"/>
    </row>
    <row r="1217" spans="2:19" ht="15" customHeight="1">
      <c r="B1217" s="400" t="s">
        <v>66</v>
      </c>
      <c r="C1217" s="405"/>
      <c r="D1217" s="27" t="s">
        <v>41</v>
      </c>
      <c r="E1217" s="11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7"/>
    </row>
    <row r="1218" spans="2:19" ht="15" customHeight="1">
      <c r="B1218" s="400"/>
      <c r="C1218" s="405"/>
      <c r="D1218" s="28" t="s">
        <v>42</v>
      </c>
      <c r="E1218" s="10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3"/>
    </row>
    <row r="1219" spans="2:19" ht="15" customHeight="1">
      <c r="B1219" s="400"/>
      <c r="C1219" s="405"/>
      <c r="D1219" s="28" t="s">
        <v>43</v>
      </c>
      <c r="E1219" s="10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3"/>
    </row>
    <row r="1220" spans="2:19" ht="15" customHeight="1">
      <c r="B1220" s="400"/>
      <c r="C1220" s="405"/>
      <c r="D1220" s="28" t="s">
        <v>44</v>
      </c>
      <c r="E1220" s="10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3"/>
    </row>
    <row r="1221" spans="2:19" ht="15" customHeight="1">
      <c r="B1221" s="400"/>
      <c r="C1221" s="405"/>
      <c r="D1221" s="28" t="s">
        <v>45</v>
      </c>
      <c r="E1221" s="10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3"/>
    </row>
    <row r="1222" spans="2:19" ht="15" customHeight="1">
      <c r="B1222" s="400"/>
      <c r="C1222" s="405"/>
      <c r="D1222" s="28" t="s">
        <v>46</v>
      </c>
      <c r="E1222" s="10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3"/>
    </row>
    <row r="1223" spans="2:19" ht="15" customHeight="1">
      <c r="B1223" s="400"/>
      <c r="C1223" s="405"/>
      <c r="D1223" s="28" t="s">
        <v>47</v>
      </c>
      <c r="E1223" s="10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3"/>
    </row>
    <row r="1224" spans="2:19" ht="15" customHeight="1">
      <c r="B1224" s="400"/>
      <c r="C1224" s="405"/>
      <c r="D1224" s="28" t="s">
        <v>48</v>
      </c>
      <c r="E1224" s="10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3"/>
    </row>
    <row r="1225" spans="2:19" ht="15" customHeight="1">
      <c r="B1225" s="400"/>
      <c r="C1225" s="405"/>
      <c r="D1225" s="28" t="s">
        <v>49</v>
      </c>
      <c r="E1225" s="10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3"/>
    </row>
    <row r="1226" spans="2:19" ht="15" customHeight="1">
      <c r="B1226" s="400"/>
      <c r="C1226" s="405"/>
      <c r="D1226" s="28" t="s">
        <v>50</v>
      </c>
      <c r="E1226" s="10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3"/>
    </row>
    <row r="1227" spans="2:19" ht="15" customHeight="1">
      <c r="B1227" s="400"/>
      <c r="C1227" s="405"/>
      <c r="D1227" s="28" t="s">
        <v>51</v>
      </c>
      <c r="E1227" s="10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3"/>
    </row>
    <row r="1228" spans="2:19" ht="15" customHeight="1">
      <c r="B1228" s="400"/>
      <c r="C1228" s="405"/>
      <c r="D1228" s="28" t="s">
        <v>52</v>
      </c>
      <c r="E1228" s="10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3"/>
    </row>
    <row r="1229" spans="2:19" ht="15" customHeight="1">
      <c r="B1229" s="400"/>
      <c r="C1229" s="405"/>
      <c r="D1229" s="28" t="s">
        <v>53</v>
      </c>
      <c r="E1229" s="10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3"/>
    </row>
    <row r="1230" spans="2:19" ht="15" customHeight="1">
      <c r="B1230" s="400"/>
      <c r="C1230" s="406"/>
      <c r="D1230" s="28" t="s">
        <v>54</v>
      </c>
      <c r="E1230" s="10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3"/>
    </row>
    <row r="1231" spans="2:19" ht="15" customHeight="1">
      <c r="B1231" s="400"/>
      <c r="C1231" s="404">
        <v>42760</v>
      </c>
      <c r="D1231" s="28" t="s">
        <v>31</v>
      </c>
      <c r="E1231" s="10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3"/>
    </row>
    <row r="1232" spans="2:19" ht="15" customHeight="1">
      <c r="B1232" s="400"/>
      <c r="C1232" s="405"/>
      <c r="D1232" s="28" t="s">
        <v>32</v>
      </c>
      <c r="E1232" s="10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3"/>
    </row>
    <row r="1233" spans="2:19" ht="15" customHeight="1">
      <c r="B1233" s="400"/>
      <c r="C1233" s="405"/>
      <c r="D1233" s="28" t="s">
        <v>33</v>
      </c>
      <c r="E1233" s="10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3"/>
    </row>
    <row r="1234" spans="2:19" ht="15" customHeight="1">
      <c r="B1234" s="400"/>
      <c r="C1234" s="405"/>
      <c r="D1234" s="28" t="s">
        <v>34</v>
      </c>
      <c r="E1234" s="10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3"/>
    </row>
    <row r="1235" spans="2:19" ht="15" customHeight="1">
      <c r="B1235" s="400"/>
      <c r="C1235" s="405"/>
      <c r="D1235" s="28" t="s">
        <v>35</v>
      </c>
      <c r="E1235" s="10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3"/>
    </row>
    <row r="1236" spans="2:19" ht="15" customHeight="1">
      <c r="B1236" s="400"/>
      <c r="C1236" s="405"/>
      <c r="D1236" s="28" t="s">
        <v>36</v>
      </c>
      <c r="E1236" s="10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3"/>
    </row>
    <row r="1237" spans="2:19" ht="15" customHeight="1">
      <c r="B1237" s="400"/>
      <c r="C1237" s="405"/>
      <c r="D1237" s="28" t="s">
        <v>37</v>
      </c>
      <c r="E1237" s="10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3"/>
    </row>
    <row r="1238" spans="2:19" ht="15" customHeight="1">
      <c r="B1238" s="400"/>
      <c r="C1238" s="405"/>
      <c r="D1238" s="28" t="s">
        <v>38</v>
      </c>
      <c r="E1238" s="10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3"/>
    </row>
    <row r="1239" spans="2:19" ht="15" customHeight="1">
      <c r="B1239" s="400"/>
      <c r="C1239" s="405"/>
      <c r="D1239" s="28" t="s">
        <v>39</v>
      </c>
      <c r="E1239" s="10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3"/>
    </row>
    <row r="1240" spans="2:19" ht="15" customHeight="1" thickBot="1">
      <c r="B1240" s="400"/>
      <c r="C1240" s="405"/>
      <c r="D1240" s="31" t="s">
        <v>40</v>
      </c>
      <c r="E1240" s="23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  <c r="S1240" s="21"/>
    </row>
    <row r="1241" spans="2:19" ht="15" customHeight="1">
      <c r="B1241" s="400" t="s">
        <v>66</v>
      </c>
      <c r="C1241" s="405"/>
      <c r="D1241" s="27" t="s">
        <v>41</v>
      </c>
      <c r="E1241" s="11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7"/>
    </row>
    <row r="1242" spans="2:19" ht="15" customHeight="1">
      <c r="B1242" s="400"/>
      <c r="C1242" s="405"/>
      <c r="D1242" s="28" t="s">
        <v>42</v>
      </c>
      <c r="E1242" s="10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3"/>
    </row>
    <row r="1243" spans="2:19" ht="15" customHeight="1">
      <c r="B1243" s="400"/>
      <c r="C1243" s="405"/>
      <c r="D1243" s="28" t="s">
        <v>43</v>
      </c>
      <c r="E1243" s="10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3"/>
    </row>
    <row r="1244" spans="2:19" ht="15" customHeight="1">
      <c r="B1244" s="400"/>
      <c r="C1244" s="405"/>
      <c r="D1244" s="28" t="s">
        <v>44</v>
      </c>
      <c r="E1244" s="10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3"/>
    </row>
    <row r="1245" spans="2:19" ht="15" customHeight="1">
      <c r="B1245" s="400"/>
      <c r="C1245" s="405"/>
      <c r="D1245" s="28" t="s">
        <v>45</v>
      </c>
      <c r="E1245" s="10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3"/>
    </row>
    <row r="1246" spans="2:19" ht="15" customHeight="1">
      <c r="B1246" s="400"/>
      <c r="C1246" s="405"/>
      <c r="D1246" s="28" t="s">
        <v>46</v>
      </c>
      <c r="E1246" s="10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3"/>
    </row>
    <row r="1247" spans="2:19" ht="15" customHeight="1">
      <c r="B1247" s="400"/>
      <c r="C1247" s="405"/>
      <c r="D1247" s="28" t="s">
        <v>47</v>
      </c>
      <c r="E1247" s="10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3"/>
    </row>
    <row r="1248" spans="2:19" ht="15" customHeight="1">
      <c r="B1248" s="400"/>
      <c r="C1248" s="405"/>
      <c r="D1248" s="28" t="s">
        <v>48</v>
      </c>
      <c r="E1248" s="10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3"/>
    </row>
    <row r="1249" spans="2:19" ht="15" customHeight="1">
      <c r="B1249" s="400"/>
      <c r="C1249" s="405"/>
      <c r="D1249" s="28" t="s">
        <v>49</v>
      </c>
      <c r="E1249" s="10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3"/>
    </row>
    <row r="1250" spans="2:19" ht="15" customHeight="1">
      <c r="B1250" s="400"/>
      <c r="C1250" s="405"/>
      <c r="D1250" s="28" t="s">
        <v>50</v>
      </c>
      <c r="E1250" s="10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3"/>
    </row>
    <row r="1251" spans="2:19" ht="15" customHeight="1">
      <c r="B1251" s="400"/>
      <c r="C1251" s="405"/>
      <c r="D1251" s="28" t="s">
        <v>51</v>
      </c>
      <c r="E1251" s="10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3"/>
    </row>
    <row r="1252" spans="2:19" ht="15" customHeight="1">
      <c r="B1252" s="400"/>
      <c r="C1252" s="405"/>
      <c r="D1252" s="28" t="s">
        <v>52</v>
      </c>
      <c r="E1252" s="10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3"/>
    </row>
    <row r="1253" spans="2:19" ht="15" customHeight="1">
      <c r="B1253" s="400"/>
      <c r="C1253" s="405"/>
      <c r="D1253" s="28" t="s">
        <v>53</v>
      </c>
      <c r="E1253" s="10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3"/>
    </row>
    <row r="1254" spans="2:19" ht="15" customHeight="1">
      <c r="B1254" s="400"/>
      <c r="C1254" s="406"/>
      <c r="D1254" s="28" t="s">
        <v>54</v>
      </c>
      <c r="E1254" s="10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3"/>
    </row>
    <row r="1255" spans="2:19" ht="15" customHeight="1">
      <c r="B1255" s="400"/>
      <c r="C1255" s="404">
        <v>42761</v>
      </c>
      <c r="D1255" s="28" t="s">
        <v>31</v>
      </c>
      <c r="E1255" s="10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3"/>
    </row>
    <row r="1256" spans="2:19" ht="15" customHeight="1">
      <c r="B1256" s="400"/>
      <c r="C1256" s="405"/>
      <c r="D1256" s="28" t="s">
        <v>32</v>
      </c>
      <c r="E1256" s="10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3"/>
    </row>
    <row r="1257" spans="2:19" ht="15" customHeight="1">
      <c r="B1257" s="400"/>
      <c r="C1257" s="405"/>
      <c r="D1257" s="28" t="s">
        <v>33</v>
      </c>
      <c r="E1257" s="10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3"/>
    </row>
    <row r="1258" spans="2:19" ht="15" customHeight="1">
      <c r="B1258" s="400"/>
      <c r="C1258" s="405"/>
      <c r="D1258" s="28" t="s">
        <v>34</v>
      </c>
      <c r="E1258" s="10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3"/>
    </row>
    <row r="1259" spans="2:19" ht="15" customHeight="1">
      <c r="B1259" s="400"/>
      <c r="C1259" s="405"/>
      <c r="D1259" s="28" t="s">
        <v>35</v>
      </c>
      <c r="E1259" s="10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3"/>
    </row>
    <row r="1260" spans="2:19" ht="15" customHeight="1">
      <c r="B1260" s="400"/>
      <c r="C1260" s="405"/>
      <c r="D1260" s="28" t="s">
        <v>36</v>
      </c>
      <c r="E1260" s="10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3"/>
    </row>
    <row r="1261" spans="2:19" ht="15" customHeight="1">
      <c r="B1261" s="400"/>
      <c r="C1261" s="405"/>
      <c r="D1261" s="28" t="s">
        <v>37</v>
      </c>
      <c r="E1261" s="10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3"/>
    </row>
    <row r="1262" spans="2:19" ht="15" customHeight="1">
      <c r="B1262" s="400"/>
      <c r="C1262" s="405"/>
      <c r="D1262" s="28" t="s">
        <v>38</v>
      </c>
      <c r="E1262" s="10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3"/>
    </row>
    <row r="1263" spans="2:19" ht="15" customHeight="1">
      <c r="B1263" s="400"/>
      <c r="C1263" s="405"/>
      <c r="D1263" s="28" t="s">
        <v>39</v>
      </c>
      <c r="E1263" s="10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3"/>
    </row>
    <row r="1264" spans="2:19" ht="15" customHeight="1" thickBot="1">
      <c r="B1264" s="400"/>
      <c r="C1264" s="405"/>
      <c r="D1264" s="31" t="s">
        <v>40</v>
      </c>
      <c r="E1264" s="23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  <c r="S1264" s="21"/>
    </row>
    <row r="1265" spans="2:19" ht="15" customHeight="1">
      <c r="B1265" s="400" t="s">
        <v>66</v>
      </c>
      <c r="C1265" s="405"/>
      <c r="D1265" s="27" t="s">
        <v>41</v>
      </c>
      <c r="E1265" s="11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7"/>
    </row>
    <row r="1266" spans="2:19" ht="15" customHeight="1">
      <c r="B1266" s="400"/>
      <c r="C1266" s="405"/>
      <c r="D1266" s="28" t="s">
        <v>42</v>
      </c>
      <c r="E1266" s="10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3"/>
    </row>
    <row r="1267" spans="2:19" ht="15" customHeight="1">
      <c r="B1267" s="400"/>
      <c r="C1267" s="405"/>
      <c r="D1267" s="28" t="s">
        <v>43</v>
      </c>
      <c r="E1267" s="10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3"/>
    </row>
    <row r="1268" spans="2:19" ht="15" customHeight="1">
      <c r="B1268" s="400"/>
      <c r="C1268" s="405"/>
      <c r="D1268" s="28" t="s">
        <v>44</v>
      </c>
      <c r="E1268" s="10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3"/>
    </row>
    <row r="1269" spans="2:19" ht="15" customHeight="1">
      <c r="B1269" s="400"/>
      <c r="C1269" s="405"/>
      <c r="D1269" s="28" t="s">
        <v>45</v>
      </c>
      <c r="E1269" s="10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3"/>
    </row>
    <row r="1270" spans="2:19" ht="15" customHeight="1">
      <c r="B1270" s="400"/>
      <c r="C1270" s="405"/>
      <c r="D1270" s="28" t="s">
        <v>46</v>
      </c>
      <c r="E1270" s="10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3"/>
    </row>
    <row r="1271" spans="2:19" ht="15" customHeight="1">
      <c r="B1271" s="400"/>
      <c r="C1271" s="405"/>
      <c r="D1271" s="28" t="s">
        <v>47</v>
      </c>
      <c r="E1271" s="10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3"/>
    </row>
    <row r="1272" spans="2:19" ht="15" customHeight="1">
      <c r="B1272" s="400"/>
      <c r="C1272" s="405"/>
      <c r="D1272" s="28" t="s">
        <v>48</v>
      </c>
      <c r="E1272" s="10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3"/>
    </row>
    <row r="1273" spans="2:19" ht="15" customHeight="1">
      <c r="B1273" s="400"/>
      <c r="C1273" s="405"/>
      <c r="D1273" s="28" t="s">
        <v>49</v>
      </c>
      <c r="E1273" s="10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3"/>
    </row>
    <row r="1274" spans="2:19" ht="15" customHeight="1">
      <c r="B1274" s="400"/>
      <c r="C1274" s="405"/>
      <c r="D1274" s="28" t="s">
        <v>50</v>
      </c>
      <c r="E1274" s="10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3"/>
    </row>
    <row r="1275" spans="2:19" ht="15" customHeight="1">
      <c r="B1275" s="400"/>
      <c r="C1275" s="405"/>
      <c r="D1275" s="28" t="s">
        <v>51</v>
      </c>
      <c r="E1275" s="10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3"/>
    </row>
    <row r="1276" spans="2:19" ht="15" customHeight="1">
      <c r="B1276" s="400"/>
      <c r="C1276" s="405"/>
      <c r="D1276" s="28" t="s">
        <v>52</v>
      </c>
      <c r="E1276" s="10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3"/>
    </row>
    <row r="1277" spans="2:19" ht="15" customHeight="1">
      <c r="B1277" s="400"/>
      <c r="C1277" s="405"/>
      <c r="D1277" s="28" t="s">
        <v>53</v>
      </c>
      <c r="E1277" s="10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3"/>
    </row>
    <row r="1278" spans="2:19" ht="15" customHeight="1">
      <c r="B1278" s="400"/>
      <c r="C1278" s="406"/>
      <c r="D1278" s="28" t="s">
        <v>54</v>
      </c>
      <c r="E1278" s="10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3"/>
    </row>
    <row r="1279" spans="2:19" ht="15" customHeight="1">
      <c r="B1279" s="400"/>
      <c r="C1279" s="404">
        <v>42762</v>
      </c>
      <c r="D1279" s="28" t="s">
        <v>31</v>
      </c>
      <c r="E1279" s="10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3"/>
    </row>
    <row r="1280" spans="2:19" ht="15" customHeight="1">
      <c r="B1280" s="400"/>
      <c r="C1280" s="405"/>
      <c r="D1280" s="28" t="s">
        <v>32</v>
      </c>
      <c r="E1280" s="10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3"/>
    </row>
    <row r="1281" spans="2:19" ht="15" customHeight="1">
      <c r="B1281" s="400"/>
      <c r="C1281" s="405"/>
      <c r="D1281" s="28" t="s">
        <v>33</v>
      </c>
      <c r="E1281" s="10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3"/>
    </row>
    <row r="1282" spans="2:19" ht="15" customHeight="1">
      <c r="B1282" s="400"/>
      <c r="C1282" s="405"/>
      <c r="D1282" s="28" t="s">
        <v>34</v>
      </c>
      <c r="E1282" s="10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3"/>
    </row>
    <row r="1283" spans="2:19" ht="15" customHeight="1">
      <c r="B1283" s="400"/>
      <c r="C1283" s="405"/>
      <c r="D1283" s="28" t="s">
        <v>35</v>
      </c>
      <c r="E1283" s="10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3"/>
    </row>
    <row r="1284" spans="2:19" ht="15" customHeight="1">
      <c r="B1284" s="400"/>
      <c r="C1284" s="405"/>
      <c r="D1284" s="28" t="s">
        <v>36</v>
      </c>
      <c r="E1284" s="10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3"/>
    </row>
    <row r="1285" spans="2:19" ht="15" customHeight="1">
      <c r="B1285" s="400"/>
      <c r="C1285" s="405"/>
      <c r="D1285" s="28" t="s">
        <v>37</v>
      </c>
      <c r="E1285" s="10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3"/>
    </row>
    <row r="1286" spans="2:19" ht="15" customHeight="1">
      <c r="B1286" s="400"/>
      <c r="C1286" s="405"/>
      <c r="D1286" s="28" t="s">
        <v>38</v>
      </c>
      <c r="E1286" s="10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3"/>
    </row>
    <row r="1287" spans="2:19" ht="15" customHeight="1">
      <c r="B1287" s="400"/>
      <c r="C1287" s="405"/>
      <c r="D1287" s="28" t="s">
        <v>39</v>
      </c>
      <c r="E1287" s="10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3"/>
    </row>
    <row r="1288" spans="2:19" ht="15" customHeight="1" thickBot="1">
      <c r="B1288" s="400"/>
      <c r="C1288" s="405"/>
      <c r="D1288" s="31" t="s">
        <v>40</v>
      </c>
      <c r="E1288" s="23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  <c r="S1288" s="21"/>
    </row>
    <row r="1289" spans="2:19" ht="15" customHeight="1">
      <c r="B1289" s="400" t="s">
        <v>66</v>
      </c>
      <c r="C1289" s="405"/>
      <c r="D1289" s="27" t="s">
        <v>41</v>
      </c>
      <c r="E1289" s="11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7"/>
    </row>
    <row r="1290" spans="2:19" ht="15" customHeight="1">
      <c r="B1290" s="400"/>
      <c r="C1290" s="405"/>
      <c r="D1290" s="28" t="s">
        <v>42</v>
      </c>
      <c r="E1290" s="10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3"/>
    </row>
    <row r="1291" spans="2:19" ht="15" customHeight="1">
      <c r="B1291" s="400"/>
      <c r="C1291" s="405"/>
      <c r="D1291" s="28" t="s">
        <v>43</v>
      </c>
      <c r="E1291" s="10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3"/>
    </row>
    <row r="1292" spans="2:19" ht="15" customHeight="1">
      <c r="B1292" s="400"/>
      <c r="C1292" s="405"/>
      <c r="D1292" s="28" t="s">
        <v>44</v>
      </c>
      <c r="E1292" s="10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3"/>
    </row>
    <row r="1293" spans="2:19" ht="15" customHeight="1">
      <c r="B1293" s="400"/>
      <c r="C1293" s="405"/>
      <c r="D1293" s="28" t="s">
        <v>45</v>
      </c>
      <c r="E1293" s="10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3"/>
    </row>
    <row r="1294" spans="2:19" ht="15" customHeight="1">
      <c r="B1294" s="400"/>
      <c r="C1294" s="405"/>
      <c r="D1294" s="28" t="s">
        <v>46</v>
      </c>
      <c r="E1294" s="10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3"/>
    </row>
    <row r="1295" spans="2:19" ht="15" customHeight="1">
      <c r="B1295" s="400"/>
      <c r="C1295" s="405"/>
      <c r="D1295" s="28" t="s">
        <v>47</v>
      </c>
      <c r="E1295" s="10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3"/>
    </row>
    <row r="1296" spans="2:19" ht="15" customHeight="1">
      <c r="B1296" s="400"/>
      <c r="C1296" s="405"/>
      <c r="D1296" s="28" t="s">
        <v>48</v>
      </c>
      <c r="E1296" s="10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3"/>
    </row>
    <row r="1297" spans="2:19" ht="15" customHeight="1">
      <c r="B1297" s="400"/>
      <c r="C1297" s="405"/>
      <c r="D1297" s="28" t="s">
        <v>49</v>
      </c>
      <c r="E1297" s="10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3"/>
    </row>
    <row r="1298" spans="2:19" ht="15" customHeight="1">
      <c r="B1298" s="400"/>
      <c r="C1298" s="405"/>
      <c r="D1298" s="28" t="s">
        <v>50</v>
      </c>
      <c r="E1298" s="10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3"/>
    </row>
    <row r="1299" spans="2:19" ht="15" customHeight="1">
      <c r="B1299" s="400"/>
      <c r="C1299" s="405"/>
      <c r="D1299" s="28" t="s">
        <v>51</v>
      </c>
      <c r="E1299" s="10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3"/>
    </row>
    <row r="1300" spans="2:19" ht="15" customHeight="1">
      <c r="B1300" s="400"/>
      <c r="C1300" s="405"/>
      <c r="D1300" s="28" t="s">
        <v>52</v>
      </c>
      <c r="E1300" s="10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3"/>
    </row>
    <row r="1301" spans="2:19" ht="15" customHeight="1">
      <c r="B1301" s="400"/>
      <c r="C1301" s="405"/>
      <c r="D1301" s="28" t="s">
        <v>53</v>
      </c>
      <c r="E1301" s="10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3"/>
    </row>
    <row r="1302" spans="2:19" ht="15" customHeight="1">
      <c r="B1302" s="400"/>
      <c r="C1302" s="406"/>
      <c r="D1302" s="28" t="s">
        <v>54</v>
      </c>
      <c r="E1302" s="10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3"/>
    </row>
    <row r="1303" spans="2:19" ht="15" customHeight="1">
      <c r="B1303" s="400"/>
      <c r="C1303" s="404">
        <v>42763</v>
      </c>
      <c r="D1303" s="28" t="s">
        <v>31</v>
      </c>
      <c r="E1303" s="10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3"/>
    </row>
    <row r="1304" spans="2:19" ht="15" customHeight="1">
      <c r="B1304" s="400"/>
      <c r="C1304" s="405"/>
      <c r="D1304" s="28" t="s">
        <v>32</v>
      </c>
      <c r="E1304" s="10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3"/>
    </row>
    <row r="1305" spans="2:19" ht="15" customHeight="1">
      <c r="B1305" s="400"/>
      <c r="C1305" s="405"/>
      <c r="D1305" s="28" t="s">
        <v>33</v>
      </c>
      <c r="E1305" s="10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3"/>
    </row>
    <row r="1306" spans="2:19" ht="15" customHeight="1">
      <c r="B1306" s="400"/>
      <c r="C1306" s="405"/>
      <c r="D1306" s="28" t="s">
        <v>34</v>
      </c>
      <c r="E1306" s="10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3"/>
    </row>
    <row r="1307" spans="2:19" ht="15" customHeight="1">
      <c r="B1307" s="400"/>
      <c r="C1307" s="405"/>
      <c r="D1307" s="28" t="s">
        <v>35</v>
      </c>
      <c r="E1307" s="10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3"/>
    </row>
    <row r="1308" spans="2:19" ht="15" customHeight="1">
      <c r="B1308" s="400"/>
      <c r="C1308" s="405"/>
      <c r="D1308" s="28" t="s">
        <v>36</v>
      </c>
      <c r="E1308" s="10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3"/>
    </row>
    <row r="1309" spans="2:19" ht="15" customHeight="1">
      <c r="B1309" s="400"/>
      <c r="C1309" s="405"/>
      <c r="D1309" s="28" t="s">
        <v>37</v>
      </c>
      <c r="E1309" s="10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3"/>
    </row>
    <row r="1310" spans="2:19" ht="15" customHeight="1">
      <c r="B1310" s="400"/>
      <c r="C1310" s="405"/>
      <c r="D1310" s="28" t="s">
        <v>38</v>
      </c>
      <c r="E1310" s="10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3"/>
    </row>
    <row r="1311" spans="2:19" ht="15" customHeight="1">
      <c r="B1311" s="400"/>
      <c r="C1311" s="405"/>
      <c r="D1311" s="28" t="s">
        <v>39</v>
      </c>
      <c r="E1311" s="10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3"/>
    </row>
    <row r="1312" spans="2:19" ht="15" customHeight="1" thickBot="1">
      <c r="B1312" s="400"/>
      <c r="C1312" s="405"/>
      <c r="D1312" s="31" t="s">
        <v>40</v>
      </c>
      <c r="E1312" s="23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  <c r="S1312" s="21"/>
    </row>
    <row r="1313" spans="2:19" ht="15" customHeight="1">
      <c r="B1313" s="400" t="s">
        <v>66</v>
      </c>
      <c r="C1313" s="405"/>
      <c r="D1313" s="27" t="s">
        <v>41</v>
      </c>
      <c r="E1313" s="11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7"/>
    </row>
    <row r="1314" spans="2:19" ht="15" customHeight="1">
      <c r="B1314" s="400"/>
      <c r="C1314" s="405"/>
      <c r="D1314" s="28" t="s">
        <v>42</v>
      </c>
      <c r="E1314" s="10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3"/>
    </row>
    <row r="1315" spans="2:19" ht="15" customHeight="1">
      <c r="B1315" s="400"/>
      <c r="C1315" s="405"/>
      <c r="D1315" s="28" t="s">
        <v>43</v>
      </c>
      <c r="E1315" s="10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3"/>
    </row>
    <row r="1316" spans="2:19" ht="15" customHeight="1">
      <c r="B1316" s="400"/>
      <c r="C1316" s="405"/>
      <c r="D1316" s="28" t="s">
        <v>44</v>
      </c>
      <c r="E1316" s="10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3"/>
    </row>
    <row r="1317" spans="2:19" ht="15" customHeight="1">
      <c r="B1317" s="400"/>
      <c r="C1317" s="405"/>
      <c r="D1317" s="28" t="s">
        <v>45</v>
      </c>
      <c r="E1317" s="10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3"/>
    </row>
    <row r="1318" spans="2:19" ht="15" customHeight="1">
      <c r="B1318" s="400"/>
      <c r="C1318" s="405"/>
      <c r="D1318" s="28" t="s">
        <v>46</v>
      </c>
      <c r="E1318" s="10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3"/>
    </row>
    <row r="1319" spans="2:19" ht="15" customHeight="1">
      <c r="B1319" s="400"/>
      <c r="C1319" s="405"/>
      <c r="D1319" s="28" t="s">
        <v>47</v>
      </c>
      <c r="E1319" s="10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3"/>
    </row>
    <row r="1320" spans="2:19" ht="15" customHeight="1">
      <c r="B1320" s="400"/>
      <c r="C1320" s="405"/>
      <c r="D1320" s="28" t="s">
        <v>48</v>
      </c>
      <c r="E1320" s="10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3"/>
    </row>
    <row r="1321" spans="2:19" ht="15" customHeight="1">
      <c r="B1321" s="400"/>
      <c r="C1321" s="405"/>
      <c r="D1321" s="28" t="s">
        <v>49</v>
      </c>
      <c r="E1321" s="10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3"/>
    </row>
    <row r="1322" spans="2:19" ht="15" customHeight="1">
      <c r="B1322" s="400"/>
      <c r="C1322" s="405"/>
      <c r="D1322" s="28" t="s">
        <v>50</v>
      </c>
      <c r="E1322" s="10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3"/>
    </row>
    <row r="1323" spans="2:19" ht="15" customHeight="1">
      <c r="B1323" s="400"/>
      <c r="C1323" s="405"/>
      <c r="D1323" s="28" t="s">
        <v>51</v>
      </c>
      <c r="E1323" s="10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3"/>
    </row>
    <row r="1324" spans="2:19" ht="15" customHeight="1">
      <c r="B1324" s="400"/>
      <c r="C1324" s="405"/>
      <c r="D1324" s="28" t="s">
        <v>52</v>
      </c>
      <c r="E1324" s="10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3"/>
    </row>
    <row r="1325" spans="2:19" ht="15" customHeight="1">
      <c r="B1325" s="400"/>
      <c r="C1325" s="405"/>
      <c r="D1325" s="28" t="s">
        <v>53</v>
      </c>
      <c r="E1325" s="10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3"/>
    </row>
    <row r="1326" spans="2:19" ht="15" customHeight="1">
      <c r="B1326" s="400"/>
      <c r="C1326" s="406"/>
      <c r="D1326" s="28" t="s">
        <v>54</v>
      </c>
      <c r="E1326" s="10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3"/>
    </row>
    <row r="1327" spans="2:19" ht="15" customHeight="1">
      <c r="B1327" s="400"/>
      <c r="C1327" s="404">
        <v>42764</v>
      </c>
      <c r="D1327" s="28" t="s">
        <v>31</v>
      </c>
      <c r="E1327" s="10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3"/>
    </row>
    <row r="1328" spans="2:19" ht="15" customHeight="1">
      <c r="B1328" s="400"/>
      <c r="C1328" s="405"/>
      <c r="D1328" s="28" t="s">
        <v>32</v>
      </c>
      <c r="E1328" s="10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3"/>
    </row>
    <row r="1329" spans="2:19" ht="15" customHeight="1">
      <c r="B1329" s="400"/>
      <c r="C1329" s="405"/>
      <c r="D1329" s="28" t="s">
        <v>33</v>
      </c>
      <c r="E1329" s="10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3"/>
    </row>
    <row r="1330" spans="2:19" ht="15" customHeight="1">
      <c r="B1330" s="400"/>
      <c r="C1330" s="405"/>
      <c r="D1330" s="28" t="s">
        <v>34</v>
      </c>
      <c r="E1330" s="10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3"/>
    </row>
    <row r="1331" spans="2:19" ht="15" customHeight="1">
      <c r="B1331" s="400"/>
      <c r="C1331" s="405"/>
      <c r="D1331" s="28" t="s">
        <v>35</v>
      </c>
      <c r="E1331" s="10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3"/>
    </row>
    <row r="1332" spans="2:19" ht="15" customHeight="1">
      <c r="B1332" s="400"/>
      <c r="C1332" s="405"/>
      <c r="D1332" s="28" t="s">
        <v>36</v>
      </c>
      <c r="E1332" s="10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3"/>
    </row>
    <row r="1333" spans="2:19" ht="15" customHeight="1">
      <c r="B1333" s="400"/>
      <c r="C1333" s="405"/>
      <c r="D1333" s="28" t="s">
        <v>37</v>
      </c>
      <c r="E1333" s="10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3"/>
    </row>
    <row r="1334" spans="2:19" ht="15" customHeight="1">
      <c r="B1334" s="400"/>
      <c r="C1334" s="405"/>
      <c r="D1334" s="28" t="s">
        <v>38</v>
      </c>
      <c r="E1334" s="10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3"/>
    </row>
    <row r="1335" spans="2:19" ht="15" customHeight="1">
      <c r="B1335" s="400"/>
      <c r="C1335" s="405"/>
      <c r="D1335" s="28" t="s">
        <v>39</v>
      </c>
      <c r="E1335" s="10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3"/>
    </row>
    <row r="1336" spans="2:19" ht="15" customHeight="1" thickBot="1">
      <c r="B1336" s="400"/>
      <c r="C1336" s="405"/>
      <c r="D1336" s="31" t="s">
        <v>40</v>
      </c>
      <c r="E1336" s="23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  <c r="S1336" s="21"/>
    </row>
    <row r="1337" spans="2:19" ht="15" customHeight="1">
      <c r="B1337" s="400" t="s">
        <v>66</v>
      </c>
      <c r="C1337" s="405"/>
      <c r="D1337" s="27" t="s">
        <v>41</v>
      </c>
      <c r="E1337" s="11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7"/>
    </row>
    <row r="1338" spans="2:19" ht="15" customHeight="1">
      <c r="B1338" s="400"/>
      <c r="C1338" s="405"/>
      <c r="D1338" s="28" t="s">
        <v>42</v>
      </c>
      <c r="E1338" s="10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3"/>
    </row>
    <row r="1339" spans="2:19" ht="15" customHeight="1">
      <c r="B1339" s="400"/>
      <c r="C1339" s="405"/>
      <c r="D1339" s="28" t="s">
        <v>43</v>
      </c>
      <c r="E1339" s="10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3"/>
    </row>
    <row r="1340" spans="2:19" ht="15" customHeight="1">
      <c r="B1340" s="400"/>
      <c r="C1340" s="405"/>
      <c r="D1340" s="28" t="s">
        <v>44</v>
      </c>
      <c r="E1340" s="10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3"/>
    </row>
    <row r="1341" spans="2:19" ht="15" customHeight="1">
      <c r="B1341" s="400"/>
      <c r="C1341" s="405"/>
      <c r="D1341" s="28" t="s">
        <v>45</v>
      </c>
      <c r="E1341" s="10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3"/>
    </row>
    <row r="1342" spans="2:19" ht="15" customHeight="1">
      <c r="B1342" s="400"/>
      <c r="C1342" s="405"/>
      <c r="D1342" s="28" t="s">
        <v>46</v>
      </c>
      <c r="E1342" s="10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3"/>
    </row>
    <row r="1343" spans="2:19" ht="15" customHeight="1">
      <c r="B1343" s="400"/>
      <c r="C1343" s="405"/>
      <c r="D1343" s="28" t="s">
        <v>47</v>
      </c>
      <c r="E1343" s="10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3"/>
    </row>
    <row r="1344" spans="2:19" ht="15" customHeight="1">
      <c r="B1344" s="400"/>
      <c r="C1344" s="405"/>
      <c r="D1344" s="28" t="s">
        <v>48</v>
      </c>
      <c r="E1344" s="10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3"/>
    </row>
    <row r="1345" spans="2:19" ht="15" customHeight="1">
      <c r="B1345" s="400"/>
      <c r="C1345" s="405"/>
      <c r="D1345" s="28" t="s">
        <v>49</v>
      </c>
      <c r="E1345" s="10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3"/>
    </row>
    <row r="1346" spans="2:19" ht="15" customHeight="1">
      <c r="B1346" s="400"/>
      <c r="C1346" s="405"/>
      <c r="D1346" s="28" t="s">
        <v>50</v>
      </c>
      <c r="E1346" s="10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3"/>
    </row>
    <row r="1347" spans="2:19" ht="15" customHeight="1">
      <c r="B1347" s="400"/>
      <c r="C1347" s="405"/>
      <c r="D1347" s="28" t="s">
        <v>51</v>
      </c>
      <c r="E1347" s="10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3"/>
    </row>
    <row r="1348" spans="2:19" ht="15" customHeight="1">
      <c r="B1348" s="400"/>
      <c r="C1348" s="405"/>
      <c r="D1348" s="28" t="s">
        <v>52</v>
      </c>
      <c r="E1348" s="10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3"/>
    </row>
    <row r="1349" spans="2:19" ht="15" customHeight="1">
      <c r="B1349" s="400"/>
      <c r="C1349" s="405"/>
      <c r="D1349" s="28" t="s">
        <v>53</v>
      </c>
      <c r="E1349" s="10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3"/>
    </row>
    <row r="1350" spans="2:19" ht="15" customHeight="1">
      <c r="B1350" s="400"/>
      <c r="C1350" s="406"/>
      <c r="D1350" s="28" t="s">
        <v>54</v>
      </c>
      <c r="E1350" s="10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3"/>
    </row>
    <row r="1351" spans="2:19" ht="15" customHeight="1">
      <c r="B1351" s="400"/>
      <c r="C1351" s="404">
        <v>42765</v>
      </c>
      <c r="D1351" s="28" t="s">
        <v>31</v>
      </c>
      <c r="E1351" s="10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3"/>
    </row>
    <row r="1352" spans="2:19" ht="15" customHeight="1">
      <c r="B1352" s="400"/>
      <c r="C1352" s="405"/>
      <c r="D1352" s="28" t="s">
        <v>32</v>
      </c>
      <c r="E1352" s="10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3"/>
    </row>
    <row r="1353" spans="2:19" ht="15" customHeight="1">
      <c r="B1353" s="400"/>
      <c r="C1353" s="405"/>
      <c r="D1353" s="28" t="s">
        <v>33</v>
      </c>
      <c r="E1353" s="10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3"/>
    </row>
    <row r="1354" spans="2:19" ht="15" customHeight="1">
      <c r="B1354" s="400"/>
      <c r="C1354" s="405"/>
      <c r="D1354" s="28" t="s">
        <v>34</v>
      </c>
      <c r="E1354" s="10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3"/>
    </row>
    <row r="1355" spans="2:19" ht="15" customHeight="1">
      <c r="B1355" s="400"/>
      <c r="C1355" s="405"/>
      <c r="D1355" s="28" t="s">
        <v>35</v>
      </c>
      <c r="E1355" s="10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3"/>
    </row>
    <row r="1356" spans="2:19" ht="15" customHeight="1">
      <c r="B1356" s="400"/>
      <c r="C1356" s="405"/>
      <c r="D1356" s="28" t="s">
        <v>36</v>
      </c>
      <c r="E1356" s="10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3"/>
    </row>
    <row r="1357" spans="2:19" ht="15" customHeight="1">
      <c r="B1357" s="400"/>
      <c r="C1357" s="405"/>
      <c r="D1357" s="28" t="s">
        <v>37</v>
      </c>
      <c r="E1357" s="10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3"/>
    </row>
    <row r="1358" spans="2:19" ht="15" customHeight="1">
      <c r="B1358" s="400"/>
      <c r="C1358" s="405"/>
      <c r="D1358" s="28" t="s">
        <v>38</v>
      </c>
      <c r="E1358" s="10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3"/>
    </row>
    <row r="1359" spans="2:19" ht="15" customHeight="1">
      <c r="B1359" s="400"/>
      <c r="C1359" s="405"/>
      <c r="D1359" s="28" t="s">
        <v>39</v>
      </c>
      <c r="E1359" s="10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3"/>
    </row>
    <row r="1360" spans="2:19" ht="15" customHeight="1" thickBot="1">
      <c r="B1360" s="400"/>
      <c r="C1360" s="405"/>
      <c r="D1360" s="31" t="s">
        <v>40</v>
      </c>
      <c r="E1360" s="23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  <c r="S1360" s="21"/>
    </row>
    <row r="1361" spans="2:19" ht="15" customHeight="1">
      <c r="B1361" s="400"/>
      <c r="C1361" s="405"/>
      <c r="D1361" s="27" t="s">
        <v>41</v>
      </c>
      <c r="E1361" s="11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7"/>
    </row>
    <row r="1362" spans="2:19" ht="15" customHeight="1">
      <c r="B1362" s="400"/>
      <c r="C1362" s="405"/>
      <c r="D1362" s="28" t="s">
        <v>42</v>
      </c>
      <c r="E1362" s="10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3"/>
    </row>
    <row r="1363" spans="2:19" ht="15" customHeight="1">
      <c r="B1363" s="400"/>
      <c r="C1363" s="405"/>
      <c r="D1363" s="28" t="s">
        <v>43</v>
      </c>
      <c r="E1363" s="10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3"/>
    </row>
    <row r="1364" spans="2:19" ht="15" customHeight="1">
      <c r="B1364" s="400"/>
      <c r="C1364" s="405"/>
      <c r="D1364" s="28" t="s">
        <v>44</v>
      </c>
      <c r="E1364" s="10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3"/>
    </row>
    <row r="1365" spans="2:19" ht="15" customHeight="1">
      <c r="B1365" s="400"/>
      <c r="C1365" s="405"/>
      <c r="D1365" s="28" t="s">
        <v>45</v>
      </c>
      <c r="E1365" s="10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3"/>
    </row>
    <row r="1366" spans="2:19" ht="15" customHeight="1">
      <c r="B1366" s="400"/>
      <c r="C1366" s="405"/>
      <c r="D1366" s="28" t="s">
        <v>46</v>
      </c>
      <c r="E1366" s="10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3"/>
    </row>
    <row r="1367" spans="2:19" ht="15" customHeight="1">
      <c r="B1367" s="400"/>
      <c r="C1367" s="405"/>
      <c r="D1367" s="28" t="s">
        <v>47</v>
      </c>
      <c r="E1367" s="10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3"/>
    </row>
    <row r="1368" spans="2:19" ht="15" customHeight="1">
      <c r="B1368" s="400"/>
      <c r="C1368" s="405"/>
      <c r="D1368" s="28" t="s">
        <v>48</v>
      </c>
      <c r="E1368" s="10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3"/>
    </row>
    <row r="1369" spans="2:19" ht="15" customHeight="1">
      <c r="B1369" s="400"/>
      <c r="C1369" s="405"/>
      <c r="D1369" s="28" t="s">
        <v>49</v>
      </c>
      <c r="E1369" s="10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3"/>
    </row>
    <row r="1370" spans="2:19" ht="15" customHeight="1">
      <c r="B1370" s="400"/>
      <c r="C1370" s="405"/>
      <c r="D1370" s="28" t="s">
        <v>50</v>
      </c>
      <c r="E1370" s="10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3"/>
    </row>
    <row r="1371" spans="2:19" ht="15" customHeight="1">
      <c r="B1371" s="400"/>
      <c r="C1371" s="405"/>
      <c r="D1371" s="28" t="s">
        <v>51</v>
      </c>
      <c r="E1371" s="10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3"/>
    </row>
    <row r="1372" spans="2:19" ht="15" customHeight="1">
      <c r="B1372" s="400"/>
      <c r="C1372" s="405"/>
      <c r="D1372" s="28" t="s">
        <v>52</v>
      </c>
      <c r="E1372" s="10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3"/>
    </row>
    <row r="1373" spans="2:19" ht="15" customHeight="1">
      <c r="B1373" s="400"/>
      <c r="C1373" s="405"/>
      <c r="D1373" s="28" t="s">
        <v>53</v>
      </c>
      <c r="E1373" s="10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3"/>
    </row>
    <row r="1374" spans="2:19" ht="15" customHeight="1">
      <c r="B1374" s="400"/>
      <c r="C1374" s="406"/>
      <c r="D1374" s="28" t="s">
        <v>54</v>
      </c>
      <c r="E1374" s="10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3"/>
    </row>
    <row r="1375" spans="2:19" ht="15" customHeight="1">
      <c r="B1375" s="400"/>
      <c r="C1375" s="404">
        <v>42766</v>
      </c>
      <c r="D1375" s="28" t="s">
        <v>31</v>
      </c>
      <c r="E1375" s="10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3"/>
    </row>
    <row r="1376" spans="2:19" ht="15" customHeight="1">
      <c r="B1376" s="400"/>
      <c r="C1376" s="405"/>
      <c r="D1376" s="28" t="s">
        <v>32</v>
      </c>
      <c r="E1376" s="10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3"/>
    </row>
    <row r="1377" spans="2:19" ht="15" customHeight="1">
      <c r="B1377" s="400"/>
      <c r="C1377" s="405"/>
      <c r="D1377" s="28" t="s">
        <v>33</v>
      </c>
      <c r="E1377" s="10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3"/>
    </row>
    <row r="1378" spans="2:19" ht="15" customHeight="1">
      <c r="B1378" s="400"/>
      <c r="C1378" s="405"/>
      <c r="D1378" s="28" t="s">
        <v>34</v>
      </c>
      <c r="E1378" s="10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3"/>
    </row>
    <row r="1379" spans="2:19" ht="15" customHeight="1">
      <c r="B1379" s="400"/>
      <c r="C1379" s="405"/>
      <c r="D1379" s="28" t="s">
        <v>35</v>
      </c>
      <c r="E1379" s="10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3"/>
    </row>
    <row r="1380" spans="2:19" ht="15" customHeight="1">
      <c r="B1380" s="400"/>
      <c r="C1380" s="405"/>
      <c r="D1380" s="28" t="s">
        <v>36</v>
      </c>
      <c r="E1380" s="10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3"/>
    </row>
    <row r="1381" spans="2:19" ht="15" customHeight="1">
      <c r="B1381" s="400"/>
      <c r="C1381" s="405"/>
      <c r="D1381" s="28" t="s">
        <v>37</v>
      </c>
      <c r="E1381" s="10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3"/>
    </row>
    <row r="1382" spans="2:19" ht="15" customHeight="1">
      <c r="B1382" s="400"/>
      <c r="C1382" s="405"/>
      <c r="D1382" s="28" t="s">
        <v>38</v>
      </c>
      <c r="E1382" s="10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3"/>
    </row>
    <row r="1383" spans="2:19" ht="15" customHeight="1">
      <c r="B1383" s="400"/>
      <c r="C1383" s="405"/>
      <c r="D1383" s="28" t="s">
        <v>39</v>
      </c>
      <c r="E1383" s="10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3"/>
    </row>
    <row r="1384" spans="2:19" ht="15" customHeight="1" thickBot="1">
      <c r="B1384" s="400"/>
      <c r="C1384" s="405"/>
      <c r="D1384" s="31" t="s">
        <v>40</v>
      </c>
      <c r="E1384" s="23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  <c r="S1384" s="21"/>
    </row>
    <row r="1385" spans="2:19" ht="15" customHeight="1">
      <c r="B1385" s="401"/>
      <c r="C1385" s="405"/>
      <c r="D1385" s="27" t="s">
        <v>41</v>
      </c>
      <c r="E1385" s="11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7"/>
    </row>
    <row r="1386" spans="2:19" ht="15" customHeight="1">
      <c r="B1386" s="401"/>
      <c r="C1386" s="405"/>
      <c r="D1386" s="28" t="s">
        <v>42</v>
      </c>
      <c r="E1386" s="10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3"/>
    </row>
    <row r="1387" spans="2:19" ht="15" customHeight="1">
      <c r="B1387" s="401"/>
      <c r="C1387" s="405"/>
      <c r="D1387" s="28" t="s">
        <v>43</v>
      </c>
      <c r="E1387" s="10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3"/>
    </row>
    <row r="1388" spans="2:19" ht="15" customHeight="1">
      <c r="B1388" s="401"/>
      <c r="C1388" s="405"/>
      <c r="D1388" s="28" t="s">
        <v>44</v>
      </c>
      <c r="E1388" s="10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3"/>
    </row>
    <row r="1389" spans="2:19" ht="15" customHeight="1">
      <c r="B1389" s="401"/>
      <c r="C1389" s="405"/>
      <c r="D1389" s="28" t="s">
        <v>45</v>
      </c>
      <c r="E1389" s="10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3"/>
    </row>
    <row r="1390" spans="2:19" ht="15" customHeight="1">
      <c r="B1390" s="401"/>
      <c r="C1390" s="405"/>
      <c r="D1390" s="28" t="s">
        <v>46</v>
      </c>
      <c r="E1390" s="10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3"/>
    </row>
    <row r="1391" spans="2:19" ht="15" customHeight="1">
      <c r="B1391" s="401"/>
      <c r="C1391" s="405"/>
      <c r="D1391" s="28" t="s">
        <v>47</v>
      </c>
      <c r="E1391" s="10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3"/>
    </row>
    <row r="1392" spans="2:19" ht="15" customHeight="1">
      <c r="B1392" s="401"/>
      <c r="C1392" s="405"/>
      <c r="D1392" s="28" t="s">
        <v>48</v>
      </c>
      <c r="E1392" s="10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3"/>
    </row>
    <row r="1393" spans="2:19" ht="15" customHeight="1">
      <c r="B1393" s="401"/>
      <c r="C1393" s="405"/>
      <c r="D1393" s="28" t="s">
        <v>49</v>
      </c>
      <c r="E1393" s="10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3"/>
    </row>
    <row r="1394" spans="2:19" ht="15" customHeight="1">
      <c r="B1394" s="401"/>
      <c r="C1394" s="405"/>
      <c r="D1394" s="28" t="s">
        <v>50</v>
      </c>
      <c r="E1394" s="10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3"/>
    </row>
    <row r="1395" spans="2:19" ht="15" customHeight="1">
      <c r="B1395" s="401"/>
      <c r="C1395" s="405"/>
      <c r="D1395" s="28" t="s">
        <v>51</v>
      </c>
      <c r="E1395" s="10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3"/>
    </row>
    <row r="1396" spans="2:19" ht="15" customHeight="1">
      <c r="B1396" s="401"/>
      <c r="C1396" s="405"/>
      <c r="D1396" s="28" t="s">
        <v>52</v>
      </c>
      <c r="E1396" s="10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3"/>
    </row>
    <row r="1397" spans="2:19" ht="15" customHeight="1">
      <c r="B1397" s="401"/>
      <c r="C1397" s="405"/>
      <c r="D1397" s="28" t="s">
        <v>53</v>
      </c>
      <c r="E1397" s="10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3"/>
    </row>
    <row r="1398" spans="2:19" ht="15" customHeight="1">
      <c r="B1398" s="401"/>
      <c r="C1398" s="406"/>
      <c r="D1398" s="28" t="s">
        <v>54</v>
      </c>
      <c r="E1398" s="10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3"/>
    </row>
    <row r="1399" spans="2:19" ht="15" customHeight="1">
      <c r="B1399" s="401"/>
      <c r="C1399" s="404">
        <v>42767</v>
      </c>
      <c r="D1399" s="28" t="s">
        <v>31</v>
      </c>
      <c r="E1399" s="10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3"/>
    </row>
    <row r="1400" spans="2:19" ht="15" customHeight="1">
      <c r="B1400" s="401"/>
      <c r="C1400" s="405"/>
      <c r="D1400" s="28" t="s">
        <v>32</v>
      </c>
      <c r="E1400" s="10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3"/>
    </row>
    <row r="1401" spans="2:19" ht="15" customHeight="1">
      <c r="B1401" s="401"/>
      <c r="C1401" s="405"/>
      <c r="D1401" s="28" t="s">
        <v>33</v>
      </c>
      <c r="E1401" s="10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3"/>
    </row>
    <row r="1402" spans="2:19" ht="15" customHeight="1">
      <c r="B1402" s="401"/>
      <c r="C1402" s="405"/>
      <c r="D1402" s="28" t="s">
        <v>34</v>
      </c>
      <c r="E1402" s="10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3"/>
    </row>
    <row r="1403" spans="2:19" ht="15" customHeight="1">
      <c r="B1403" s="401"/>
      <c r="C1403" s="405"/>
      <c r="D1403" s="28" t="s">
        <v>35</v>
      </c>
      <c r="E1403" s="10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3"/>
    </row>
    <row r="1404" spans="2:19" ht="15" customHeight="1">
      <c r="B1404" s="401"/>
      <c r="C1404" s="405"/>
      <c r="D1404" s="28" t="s">
        <v>36</v>
      </c>
      <c r="E1404" s="10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3"/>
    </row>
    <row r="1405" spans="2:19" ht="15" customHeight="1">
      <c r="B1405" s="401"/>
      <c r="C1405" s="405"/>
      <c r="D1405" s="28" t="s">
        <v>37</v>
      </c>
      <c r="E1405" s="10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3"/>
    </row>
    <row r="1406" spans="2:19" ht="15" customHeight="1">
      <c r="B1406" s="401"/>
      <c r="C1406" s="405"/>
      <c r="D1406" s="28" t="s">
        <v>38</v>
      </c>
      <c r="E1406" s="10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3"/>
    </row>
    <row r="1407" spans="2:19" ht="15" customHeight="1">
      <c r="B1407" s="401"/>
      <c r="C1407" s="405"/>
      <c r="D1407" s="28" t="s">
        <v>39</v>
      </c>
      <c r="E1407" s="10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3"/>
    </row>
    <row r="1408" spans="2:19" ht="15" customHeight="1" thickBot="1">
      <c r="B1408" s="401"/>
      <c r="C1408" s="405"/>
      <c r="D1408" s="31" t="s">
        <v>40</v>
      </c>
      <c r="E1408" s="23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1"/>
    </row>
    <row r="1409" spans="2:19" ht="15" customHeight="1">
      <c r="B1409" s="401"/>
      <c r="C1409" s="405"/>
      <c r="D1409" s="27" t="s">
        <v>41</v>
      </c>
      <c r="E1409" s="11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7"/>
    </row>
    <row r="1410" spans="2:19" ht="15" customHeight="1">
      <c r="B1410" s="401"/>
      <c r="C1410" s="405"/>
      <c r="D1410" s="28" t="s">
        <v>42</v>
      </c>
      <c r="E1410" s="10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3"/>
    </row>
    <row r="1411" spans="2:19" ht="15" customHeight="1">
      <c r="B1411" s="401"/>
      <c r="C1411" s="405"/>
      <c r="D1411" s="28" t="s">
        <v>43</v>
      </c>
      <c r="E1411" s="10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3"/>
    </row>
    <row r="1412" spans="2:19" ht="15" customHeight="1">
      <c r="B1412" s="401"/>
      <c r="C1412" s="405"/>
      <c r="D1412" s="28" t="s">
        <v>44</v>
      </c>
      <c r="E1412" s="10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3"/>
    </row>
    <row r="1413" spans="2:19" ht="15" customHeight="1">
      <c r="B1413" s="401"/>
      <c r="C1413" s="405"/>
      <c r="D1413" s="28" t="s">
        <v>45</v>
      </c>
      <c r="E1413" s="10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3"/>
    </row>
    <row r="1414" spans="2:19" ht="15" customHeight="1">
      <c r="B1414" s="401"/>
      <c r="C1414" s="405"/>
      <c r="D1414" s="28" t="s">
        <v>46</v>
      </c>
      <c r="E1414" s="10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3"/>
    </row>
    <row r="1415" spans="2:19" ht="15" customHeight="1">
      <c r="B1415" s="401"/>
      <c r="C1415" s="405"/>
      <c r="D1415" s="28" t="s">
        <v>47</v>
      </c>
      <c r="E1415" s="10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3"/>
    </row>
    <row r="1416" spans="2:19" ht="15" customHeight="1">
      <c r="B1416" s="401"/>
      <c r="C1416" s="405"/>
      <c r="D1416" s="28" t="s">
        <v>48</v>
      </c>
      <c r="E1416" s="10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3"/>
    </row>
    <row r="1417" spans="2:19" ht="15" customHeight="1">
      <c r="B1417" s="401"/>
      <c r="C1417" s="405"/>
      <c r="D1417" s="28" t="s">
        <v>49</v>
      </c>
      <c r="E1417" s="10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3"/>
    </row>
    <row r="1418" spans="2:19" ht="15" customHeight="1">
      <c r="B1418" s="401"/>
      <c r="C1418" s="405"/>
      <c r="D1418" s="28" t="s">
        <v>50</v>
      </c>
      <c r="E1418" s="10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3"/>
    </row>
    <row r="1419" spans="2:19" ht="15" customHeight="1">
      <c r="B1419" s="401"/>
      <c r="C1419" s="405"/>
      <c r="D1419" s="28" t="s">
        <v>51</v>
      </c>
      <c r="E1419" s="10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3"/>
    </row>
    <row r="1420" spans="2:19" ht="15" customHeight="1">
      <c r="B1420" s="401"/>
      <c r="C1420" s="405"/>
      <c r="D1420" s="28" t="s">
        <v>52</v>
      </c>
      <c r="E1420" s="10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3"/>
    </row>
    <row r="1421" spans="2:19" ht="15" customHeight="1">
      <c r="B1421" s="401"/>
      <c r="C1421" s="405"/>
      <c r="D1421" s="28" t="s">
        <v>53</v>
      </c>
      <c r="E1421" s="10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3"/>
    </row>
    <row r="1422" spans="2:19" ht="15" customHeight="1">
      <c r="B1422" s="401"/>
      <c r="C1422" s="406"/>
      <c r="D1422" s="28" t="s">
        <v>54</v>
      </c>
      <c r="E1422" s="10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3"/>
    </row>
    <row r="1423" spans="2:19" ht="15" customHeight="1">
      <c r="B1423" s="401"/>
      <c r="C1423" s="404">
        <v>42768</v>
      </c>
      <c r="D1423" s="28" t="s">
        <v>31</v>
      </c>
      <c r="E1423" s="10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3"/>
    </row>
    <row r="1424" spans="2:19" ht="15" customHeight="1">
      <c r="B1424" s="401"/>
      <c r="C1424" s="405"/>
      <c r="D1424" s="28" t="s">
        <v>32</v>
      </c>
      <c r="E1424" s="10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3"/>
    </row>
    <row r="1425" spans="2:19" ht="15" customHeight="1">
      <c r="B1425" s="401"/>
      <c r="C1425" s="405"/>
      <c r="D1425" s="28" t="s">
        <v>33</v>
      </c>
      <c r="E1425" s="10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3"/>
    </row>
    <row r="1426" spans="2:19" ht="15" customHeight="1">
      <c r="B1426" s="401"/>
      <c r="C1426" s="405"/>
      <c r="D1426" s="28" t="s">
        <v>34</v>
      </c>
      <c r="E1426" s="10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3"/>
    </row>
    <row r="1427" spans="2:19" ht="15" customHeight="1">
      <c r="B1427" s="401"/>
      <c r="C1427" s="405"/>
      <c r="D1427" s="28" t="s">
        <v>35</v>
      </c>
      <c r="E1427" s="10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3"/>
    </row>
    <row r="1428" spans="2:19" ht="15" customHeight="1">
      <c r="B1428" s="401"/>
      <c r="C1428" s="405"/>
      <c r="D1428" s="28" t="s">
        <v>36</v>
      </c>
      <c r="E1428" s="10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3"/>
    </row>
    <row r="1429" spans="2:19" ht="15" customHeight="1">
      <c r="B1429" s="401"/>
      <c r="C1429" s="405"/>
      <c r="D1429" s="28" t="s">
        <v>37</v>
      </c>
      <c r="E1429" s="10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3"/>
    </row>
    <row r="1430" spans="2:19" ht="15" customHeight="1">
      <c r="B1430" s="401"/>
      <c r="C1430" s="405"/>
      <c r="D1430" s="28" t="s">
        <v>38</v>
      </c>
      <c r="E1430" s="10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3"/>
    </row>
    <row r="1431" spans="2:19" ht="15" customHeight="1">
      <c r="B1431" s="401"/>
      <c r="C1431" s="405"/>
      <c r="D1431" s="28" t="s">
        <v>39</v>
      </c>
      <c r="E1431" s="10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3"/>
    </row>
    <row r="1432" spans="2:19" ht="15" customHeight="1" thickBot="1">
      <c r="B1432" s="401"/>
      <c r="C1432" s="405"/>
      <c r="D1432" s="31" t="s">
        <v>40</v>
      </c>
      <c r="E1432" s="23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  <c r="S1432" s="21"/>
    </row>
    <row r="1433" spans="2:19" ht="15" customHeight="1">
      <c r="B1433" s="396"/>
      <c r="C1433" s="405"/>
      <c r="D1433" s="27" t="s">
        <v>41</v>
      </c>
      <c r="E1433" s="11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7"/>
    </row>
    <row r="1434" spans="2:19" ht="15" customHeight="1">
      <c r="B1434" s="396"/>
      <c r="C1434" s="405"/>
      <c r="D1434" s="28" t="s">
        <v>42</v>
      </c>
      <c r="E1434" s="10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3"/>
    </row>
    <row r="1435" spans="2:19" ht="15" customHeight="1">
      <c r="B1435" s="396"/>
      <c r="C1435" s="405"/>
      <c r="D1435" s="28" t="s">
        <v>43</v>
      </c>
      <c r="E1435" s="10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3"/>
    </row>
    <row r="1436" spans="2:19" ht="15" customHeight="1">
      <c r="B1436" s="396"/>
      <c r="C1436" s="405"/>
      <c r="D1436" s="28" t="s">
        <v>44</v>
      </c>
      <c r="E1436" s="10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3"/>
    </row>
    <row r="1437" spans="2:19" ht="15" customHeight="1">
      <c r="B1437" s="396"/>
      <c r="C1437" s="405"/>
      <c r="D1437" s="28" t="s">
        <v>45</v>
      </c>
      <c r="E1437" s="10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3"/>
    </row>
    <row r="1438" spans="2:19" ht="15" customHeight="1">
      <c r="B1438" s="396"/>
      <c r="C1438" s="405"/>
      <c r="D1438" s="28" t="s">
        <v>46</v>
      </c>
      <c r="E1438" s="10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3"/>
    </row>
    <row r="1439" spans="2:19" ht="15" customHeight="1">
      <c r="B1439" s="396"/>
      <c r="C1439" s="405"/>
      <c r="D1439" s="28" t="s">
        <v>47</v>
      </c>
      <c r="E1439" s="10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3"/>
    </row>
    <row r="1440" spans="2:19" ht="15" customHeight="1">
      <c r="B1440" s="396"/>
      <c r="C1440" s="405"/>
      <c r="D1440" s="28" t="s">
        <v>48</v>
      </c>
      <c r="E1440" s="10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3"/>
    </row>
    <row r="1441" spans="2:19" ht="15" customHeight="1">
      <c r="B1441" s="396"/>
      <c r="C1441" s="405"/>
      <c r="D1441" s="28" t="s">
        <v>49</v>
      </c>
      <c r="E1441" s="10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3"/>
    </row>
    <row r="1442" spans="2:19" ht="15" customHeight="1">
      <c r="B1442" s="396"/>
      <c r="C1442" s="405"/>
      <c r="D1442" s="28" t="s">
        <v>50</v>
      </c>
      <c r="E1442" s="10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3"/>
    </row>
    <row r="1443" spans="2:19" ht="15" customHeight="1">
      <c r="B1443" s="396"/>
      <c r="C1443" s="405"/>
      <c r="D1443" s="28" t="s">
        <v>51</v>
      </c>
      <c r="E1443" s="10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3"/>
    </row>
    <row r="1444" spans="2:19" ht="15" customHeight="1">
      <c r="B1444" s="396"/>
      <c r="C1444" s="405"/>
      <c r="D1444" s="28" t="s">
        <v>52</v>
      </c>
      <c r="E1444" s="10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3"/>
    </row>
    <row r="1445" spans="2:19" ht="15" customHeight="1">
      <c r="B1445" s="396"/>
      <c r="C1445" s="405"/>
      <c r="D1445" s="28" t="s">
        <v>53</v>
      </c>
      <c r="E1445" s="10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3"/>
    </row>
    <row r="1446" spans="2:19" ht="15" customHeight="1">
      <c r="B1446" s="396"/>
      <c r="C1446" s="406"/>
      <c r="D1446" s="32" t="s">
        <v>54</v>
      </c>
      <c r="E1446" s="13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5"/>
    </row>
  </sheetData>
  <sheetProtection/>
  <mergeCells count="127">
    <mergeCell ref="C679:C702"/>
    <mergeCell ref="B689:B712"/>
    <mergeCell ref="C703:C726"/>
    <mergeCell ref="B713:B726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B1049:B1072"/>
    <mergeCell ref="C1063:C1086"/>
    <mergeCell ref="B1073:B1086"/>
    <mergeCell ref="B929:B952"/>
    <mergeCell ref="C943:C966"/>
    <mergeCell ref="B953:B976"/>
    <mergeCell ref="B367:B376"/>
    <mergeCell ref="C367:C390"/>
    <mergeCell ref="B377:B400"/>
    <mergeCell ref="C391:C414"/>
    <mergeCell ref="B401:B424"/>
    <mergeCell ref="C415:C438"/>
    <mergeCell ref="B425:B448"/>
    <mergeCell ref="C919:C942"/>
    <mergeCell ref="C967:C990"/>
    <mergeCell ref="B977:B1000"/>
    <mergeCell ref="C991:C1014"/>
    <mergeCell ref="B1001:B1024"/>
    <mergeCell ref="C1015:C1038"/>
    <mergeCell ref="B1025:B1048"/>
    <mergeCell ref="C1039:C1062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C79:C102"/>
    <mergeCell ref="C103:C126"/>
    <mergeCell ref="C295:C318"/>
    <mergeCell ref="C319:C342"/>
    <mergeCell ref="C343:C366"/>
    <mergeCell ref="C127:C150"/>
    <mergeCell ref="C151:C174"/>
    <mergeCell ref="C175:C198"/>
    <mergeCell ref="C199:C222"/>
    <mergeCell ref="C223:C246"/>
    <mergeCell ref="D2:H2"/>
    <mergeCell ref="F3:H3"/>
    <mergeCell ref="C7:C30"/>
    <mergeCell ref="B5:C6"/>
    <mergeCell ref="C31:C54"/>
    <mergeCell ref="C55:C78"/>
    <mergeCell ref="B161:B184"/>
    <mergeCell ref="B185:B208"/>
    <mergeCell ref="B41:B64"/>
    <mergeCell ref="B65:B88"/>
    <mergeCell ref="B89:B112"/>
    <mergeCell ref="B113:B136"/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  <rowBreaks count="3" manualBreakCount="3">
    <brk id="366" max="19" man="1"/>
    <brk id="726" max="19" man="1"/>
    <brk id="1086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2017-07-12T01:08:26Z</dcterms:modified>
  <cp:category/>
  <cp:version/>
  <cp:contentType/>
  <cp:contentStatus/>
</cp:coreProperties>
</file>